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defaultThemeVersion="166925"/>
  <mc:AlternateContent xmlns:mc="http://schemas.openxmlformats.org/markup-compatibility/2006">
    <mc:Choice Requires="x15">
      <x15ac:absPath xmlns:x15ac="http://schemas.microsoft.com/office/spreadsheetml/2010/11/ac" url="C:\Users\fimagh\Desktop\"/>
    </mc:Choice>
  </mc:AlternateContent>
  <xr:revisionPtr revIDLastSave="2" documentId="8_{5B2E5D4D-9B38-4839-AD9F-71EA9D0E15BD}" xr6:coauthVersionLast="47" xr6:coauthVersionMax="47" xr10:uidLastSave="{DBA08B02-6C31-4656-BE10-55FBC3F84D61}"/>
  <bookViews>
    <workbookView xWindow="-120" yWindow="-120" windowWidth="29040" windowHeight="15840" tabRatio="750" firstSheet="1" activeTab="12" xr2:uid="{3E26073E-8CFC-49DB-9350-1F55E0C4747A}"/>
  </bookViews>
  <sheets>
    <sheet name="Ohjeet" sheetId="1" r:id="rId1"/>
    <sheet name="TULOKSET" sheetId="56" r:id="rId2"/>
    <sheet name="PÄÄSTÖKERTOIMET" sheetId="55" r:id="rId3"/>
    <sheet name="Data --&gt;" sheetId="43" r:id="rId4"/>
    <sheet name="Scope 1" sheetId="41" r:id="rId5"/>
    <sheet name="Scope 2" sheetId="42" r:id="rId6"/>
    <sheet name="Scope 3 data --&gt;" sheetId="8" r:id="rId7"/>
    <sheet name="Kat. 1" sheetId="9" r:id="rId8"/>
    <sheet name="Kat. 2" sheetId="48" r:id="rId9"/>
    <sheet name="Kat. 3" sheetId="37" r:id="rId10"/>
    <sheet name="Kat. 4" sheetId="27" r:id="rId11"/>
    <sheet name="Kat. 5" sheetId="22" r:id="rId12"/>
    <sheet name="Kat. 6" sheetId="12" r:id="rId13"/>
    <sheet name="Kat. 7" sheetId="49" r:id="rId14"/>
    <sheet name="Kat. 9" sheetId="53" r:id="rId15"/>
    <sheet name="Kat. 11" sheetId="52" r:id="rId16"/>
    <sheet name="Kat. 12" sheetId="58" r:id="rId17"/>
    <sheet name="Raakadata --&gt;" sheetId="16"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FDS_HYPERLINK_TOGGLE_STATE__" hidden="1">"ON"</definedName>
    <definedName name="_1__123Graph_ACHART_1" hidden="1">[1]B!$B$5:$B$7</definedName>
    <definedName name="_1_0_0_K" hidden="1">[2]useless!#REF!</definedName>
    <definedName name="_10__123Graph_BSS6_B" hidden="1">'[3]#REF'!#REF!</definedName>
    <definedName name="_11__123Graph_BSTD_A" hidden="1">[3]WEEKLYVLS!#REF!</definedName>
    <definedName name="_12__123Graph_CINVAR_A" hidden="1">[3]WEEKLYVLS!#REF!</definedName>
    <definedName name="_13__123Graph_CSS5_A" hidden="1">'[3]#REF'!#REF!</definedName>
    <definedName name="_14__123Graph_CSS6_A" hidden="1">'[3]#REF'!#REF!</definedName>
    <definedName name="_15__123Graph_CSS6_B" hidden="1">'[3]#REF'!#REF!</definedName>
    <definedName name="_16__123Graph_CSS7_A" hidden="1">'[3]#REF'!#REF!</definedName>
    <definedName name="_17__123Graph_DINVAR_A" hidden="1">[3]WEEKLYVLS!#REF!</definedName>
    <definedName name="_18__123Graph_DSS5_A" hidden="1">'[3]#REF'!#REF!</definedName>
    <definedName name="_19__123Graph_DSS6_B" hidden="1">'[3]#REF'!#REF!</definedName>
    <definedName name="_2__123Graph_ACHART_2" hidden="1">[1]B!$C$5:$C$7</definedName>
    <definedName name="_2_0_0_S" hidden="1">[2]useless!#REF!</definedName>
    <definedName name="_20__123Graph_DSS7_A" hidden="1">'[3]#REF'!#REF!</definedName>
    <definedName name="_21__123Graph_LBL_ACHART_1" hidden="1">[1]B!$B$5:$B$7</definedName>
    <definedName name="_22__123Graph_LBL_ACHART_2" hidden="1">[1]B!$C$5:$C$7</definedName>
    <definedName name="_23__123Graph_XChart_1" hidden="1">[4]Total!$C$322:$C$325</definedName>
    <definedName name="_24__123Graph_XChart_1A" hidden="1">[5]F1!#REF!</definedName>
    <definedName name="_25__123Graph_XCHART_2" hidden="1">[1]B!$A$5:$A$7</definedName>
    <definedName name="_3__123Graph_AINVAR_A" hidden="1">[3]WEEKLYVLS!#REF!</definedName>
    <definedName name="_4__123Graph_ASS6_A" hidden="1">'[3]#REF'!#REF!</definedName>
    <definedName name="_5__123Graph_ASTD_A" hidden="1">[3]WEEKLYVLS!#REF!</definedName>
    <definedName name="_6__123Graph_BCHART_5" localSheetId="15" hidden="1">#REF!</definedName>
    <definedName name="_6__123Graph_BCHART_5" localSheetId="16" hidden="1">#REF!</definedName>
    <definedName name="_6__123Graph_BCHART_5" localSheetId="2" hidden="1">#REF!</definedName>
    <definedName name="_6__123Graph_BCHART_5" localSheetId="1" hidden="1">#REF!</definedName>
    <definedName name="_6__123Graph_BCHART_5" hidden="1">#REF!</definedName>
    <definedName name="_7__123Graph_BINVAR_A" localSheetId="15" hidden="1">[3]WEEKLYVLS!#REF!</definedName>
    <definedName name="_7__123Graph_BINVAR_A" localSheetId="16" hidden="1">[3]WEEKLYVLS!#REF!</definedName>
    <definedName name="_7__123Graph_BINVAR_A" localSheetId="2" hidden="1">[3]WEEKLYVLS!#REF!</definedName>
    <definedName name="_7__123Graph_BINVAR_A" localSheetId="1" hidden="1">[3]WEEKLYVLS!#REF!</definedName>
    <definedName name="_7__123Graph_BINVAR_A" hidden="1">[3]WEEKLYVLS!#REF!</definedName>
    <definedName name="_8__123Graph_BSS5_A" localSheetId="15" hidden="1">'[3]#REF'!#REF!</definedName>
    <definedName name="_8__123Graph_BSS5_A" localSheetId="16" hidden="1">'[3]#REF'!#REF!</definedName>
    <definedName name="_8__123Graph_BSS5_A" localSheetId="2" hidden="1">'[3]#REF'!#REF!</definedName>
    <definedName name="_8__123Graph_BSS5_A" localSheetId="1" hidden="1">'[3]#REF'!#REF!</definedName>
    <definedName name="_8__123Graph_BSS5_A" hidden="1">'[3]#REF'!#REF!</definedName>
    <definedName name="_9__123Graph_BSS6_A" localSheetId="15" hidden="1">'[3]#REF'!#REF!</definedName>
    <definedName name="_9__123Graph_BSS6_A" localSheetId="16" hidden="1">'[3]#REF'!#REF!</definedName>
    <definedName name="_9__123Graph_BSS6_A" localSheetId="2" hidden="1">'[3]#REF'!#REF!</definedName>
    <definedName name="_9__123Graph_BSS6_A" localSheetId="1" hidden="1">'[3]#REF'!#REF!</definedName>
    <definedName name="_9__123Graph_BSS6_A" hidden="1">'[3]#REF'!#REF!</definedName>
    <definedName name="_a10" localSheetId="15" hidden="1">{"SUMM",#N/A,TRUE,"C";"ACT_PROD",#N/A,TRUE,"A";"ACT_SHIP",#N/A,TRUE,"A";"BP_YLD",#N/A,TRUE,"B";"ACTZ_PROD",#N/A,TRUE,"D";"ACTZ_SHIP",#N/A,TRUE,"D";"ACTZ_YLD",#N/A,TRUE,"E";"CPSI_PROD",#N/A,TRUE,"F";"CPSI_SHIP",#N/A,TRUE,"F"}</definedName>
    <definedName name="_a10" localSheetId="16" hidden="1">{"SUMM",#N/A,TRUE,"C";"ACT_PROD",#N/A,TRUE,"A";"ACT_SHIP",#N/A,TRUE,"A";"BP_YLD",#N/A,TRUE,"B";"ACTZ_PROD",#N/A,TRUE,"D";"ACTZ_SHIP",#N/A,TRUE,"D";"ACTZ_YLD",#N/A,TRUE,"E";"CPSI_PROD",#N/A,TRUE,"F";"CPSI_SHIP",#N/A,TRUE,"F"}</definedName>
    <definedName name="_a10" localSheetId="2" hidden="1">{"SUMM",#N/A,TRUE,"C";"ACT_PROD",#N/A,TRUE,"A";"ACT_SHIP",#N/A,TRUE,"A";"BP_YLD",#N/A,TRUE,"B";"ACTZ_PROD",#N/A,TRUE,"D";"ACTZ_SHIP",#N/A,TRUE,"D";"ACTZ_YLD",#N/A,TRUE,"E";"CPSI_PROD",#N/A,TRUE,"F";"CPSI_SHIP",#N/A,TRUE,"F"}</definedName>
    <definedName name="_a10" localSheetId="1" hidden="1">{"SUMM",#N/A,TRUE,"C";"ACT_PROD",#N/A,TRUE,"A";"ACT_SHIP",#N/A,TRUE,"A";"BP_YLD",#N/A,TRUE,"B";"ACTZ_PROD",#N/A,TRUE,"D";"ACTZ_SHIP",#N/A,TRUE,"D";"ACTZ_YLD",#N/A,TRUE,"E";"CPSI_PROD",#N/A,TRUE,"F";"CPSI_SHIP",#N/A,TRUE,"F"}</definedName>
    <definedName name="_a10" hidden="1">{"SUMM",#N/A,TRUE,"C";"ACT_PROD",#N/A,TRUE,"A";"ACT_SHIP",#N/A,TRUE,"A";"BP_YLD",#N/A,TRUE,"B";"ACTZ_PROD",#N/A,TRUE,"D";"ACTZ_SHIP",#N/A,TRUE,"D";"ACTZ_YLD",#N/A,TRUE,"E";"CPSI_PROD",#N/A,TRUE,"F";"CPSI_SHIP",#N/A,TRUE,"F"}</definedName>
    <definedName name="_a10_1" localSheetId="16" hidden="1">{"SUMM",#N/A,TRUE,"C";"ACT_PROD",#N/A,TRUE,"A";"ACT_SHIP",#N/A,TRUE,"A";"BP_YLD",#N/A,TRUE,"B";"ACTZ_PROD",#N/A,TRUE,"D";"ACTZ_SHIP",#N/A,TRUE,"D";"ACTZ_YLD",#N/A,TRUE,"E";"CPSI_PROD",#N/A,TRUE,"F";"CPSI_SHIP",#N/A,TRUE,"F"}</definedName>
    <definedName name="_a10_1" localSheetId="2" hidden="1">{"SUMM",#N/A,TRUE,"C";"ACT_PROD",#N/A,TRUE,"A";"ACT_SHIP",#N/A,TRUE,"A";"BP_YLD",#N/A,TRUE,"B";"ACTZ_PROD",#N/A,TRUE,"D";"ACTZ_SHIP",#N/A,TRUE,"D";"ACTZ_YLD",#N/A,TRUE,"E";"CPSI_PROD",#N/A,TRUE,"F";"CPSI_SHIP",#N/A,TRUE,"F"}</definedName>
    <definedName name="_a10_1" localSheetId="1" hidden="1">{"SUMM",#N/A,TRUE,"C";"ACT_PROD",#N/A,TRUE,"A";"ACT_SHIP",#N/A,TRUE,"A";"BP_YLD",#N/A,TRUE,"B";"ACTZ_PROD",#N/A,TRUE,"D";"ACTZ_SHIP",#N/A,TRUE,"D";"ACTZ_YLD",#N/A,TRUE,"E";"CPSI_PROD",#N/A,TRUE,"F";"CPSI_SHIP",#N/A,TRUE,"F"}</definedName>
    <definedName name="_a10_1" hidden="1">{"SUMM",#N/A,TRUE,"C";"ACT_PROD",#N/A,TRUE,"A";"ACT_SHIP",#N/A,TRUE,"A";"BP_YLD",#N/A,TRUE,"B";"ACTZ_PROD",#N/A,TRUE,"D";"ACTZ_SHIP",#N/A,TRUE,"D";"ACTZ_YLD",#N/A,TRUE,"E";"CPSI_PROD",#N/A,TRUE,"F";"CPSI_SHIP",#N/A,TRUE,"F"}</definedName>
    <definedName name="_a3" localSheetId="15"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3" localSheetId="16"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3" localSheetId="2"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3" localSheetId="1"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3"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3_1" localSheetId="16"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3_1" localSheetId="2"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3_1" localSheetId="1"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3_1"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4" localSheetId="15" hidden="1">{"PAN_LN",#N/A,TRUE,"ACTDGR";"FUN_LN",#N/A,TRUE,"ACTDGR";"TYPE",#N/A,TRUE,"ACTDGR";"PAN_LN",#N/A,TRUE,"ACTYLD";"FUN_LN",#N/A,TRUE,"ACTYLD";"TYPE",#N/A,TRUE,"ACTYLD";"PAN_LN",#N/A,TRUE,"ACTYTDYLD";"FUN_LN",#N/A,TRUE,"ACTYTDYLD";"TYPE",#N/A,TRUE,"ACTYTDYLD";"PAN_LN",#N/A,TRUE,"ACTDA";"FUN_LN",#N/A,TRUE,"ACTDA";"TYPE",#N/A,TRUE,"ACTDA";"PAN_LN",#N/A,TRUE,"ACTUN";"FUN_LN",#N/A,TRUE,"ACTUN";"TYPE",#N/A,TRUE,"ACTUN";"panel",#N/A,TRUE,"ACT_TONS";"funnel",#N/A,TRUE,"ACT_TONS";"type",#N/A,TRUE,"ACT_TONS"}</definedName>
    <definedName name="_a4" localSheetId="16" hidden="1">{"PAN_LN",#N/A,TRUE,"ACTDGR";"FUN_LN",#N/A,TRUE,"ACTDGR";"TYPE",#N/A,TRUE,"ACTDGR";"PAN_LN",#N/A,TRUE,"ACTYLD";"FUN_LN",#N/A,TRUE,"ACTYLD";"TYPE",#N/A,TRUE,"ACTYLD";"PAN_LN",#N/A,TRUE,"ACTYTDYLD";"FUN_LN",#N/A,TRUE,"ACTYTDYLD";"TYPE",#N/A,TRUE,"ACTYTDYLD";"PAN_LN",#N/A,TRUE,"ACTDA";"FUN_LN",#N/A,TRUE,"ACTDA";"TYPE",#N/A,TRUE,"ACTDA";"PAN_LN",#N/A,TRUE,"ACTUN";"FUN_LN",#N/A,TRUE,"ACTUN";"TYPE",#N/A,TRUE,"ACTUN";"panel",#N/A,TRUE,"ACT_TONS";"funnel",#N/A,TRUE,"ACT_TONS";"type",#N/A,TRUE,"ACT_TONS"}</definedName>
    <definedName name="_a4" localSheetId="2" hidden="1">{"PAN_LN",#N/A,TRUE,"ACTDGR";"FUN_LN",#N/A,TRUE,"ACTDGR";"TYPE",#N/A,TRUE,"ACTDGR";"PAN_LN",#N/A,TRUE,"ACTYLD";"FUN_LN",#N/A,TRUE,"ACTYLD";"TYPE",#N/A,TRUE,"ACTYLD";"PAN_LN",#N/A,TRUE,"ACTYTDYLD";"FUN_LN",#N/A,TRUE,"ACTYTDYLD";"TYPE",#N/A,TRUE,"ACTYTDYLD";"PAN_LN",#N/A,TRUE,"ACTDA";"FUN_LN",#N/A,TRUE,"ACTDA";"TYPE",#N/A,TRUE,"ACTDA";"PAN_LN",#N/A,TRUE,"ACTUN";"FUN_LN",#N/A,TRUE,"ACTUN";"TYPE",#N/A,TRUE,"ACTUN";"panel",#N/A,TRUE,"ACT_TONS";"funnel",#N/A,TRUE,"ACT_TONS";"type",#N/A,TRUE,"ACT_TONS"}</definedName>
    <definedName name="_a4" localSheetId="1" hidden="1">{"PAN_LN",#N/A,TRUE,"ACTDGR";"FUN_LN",#N/A,TRUE,"ACTDGR";"TYPE",#N/A,TRUE,"ACTDGR";"PAN_LN",#N/A,TRUE,"ACTYLD";"FUN_LN",#N/A,TRUE,"ACTYLD";"TYPE",#N/A,TRUE,"ACTYLD";"PAN_LN",#N/A,TRUE,"ACTYTDYLD";"FUN_LN",#N/A,TRUE,"ACTYTDYLD";"TYPE",#N/A,TRUE,"ACTYTDYLD";"PAN_LN",#N/A,TRUE,"ACTDA";"FUN_LN",#N/A,TRUE,"ACTDA";"TYPE",#N/A,TRUE,"ACTDA";"PAN_LN",#N/A,TRUE,"ACTUN";"FUN_LN",#N/A,TRUE,"ACTUN";"TYPE",#N/A,TRUE,"ACTUN";"panel",#N/A,TRUE,"ACT_TONS";"funnel",#N/A,TRUE,"ACT_TONS";"type",#N/A,TRUE,"ACT_TONS"}</definedName>
    <definedName name="_a4" hidden="1">{"PAN_LN",#N/A,TRUE,"ACTDGR";"FUN_LN",#N/A,TRUE,"ACTDGR";"TYPE",#N/A,TRUE,"ACTDGR";"PAN_LN",#N/A,TRUE,"ACTYLD";"FUN_LN",#N/A,TRUE,"ACTYLD";"TYPE",#N/A,TRUE,"ACTYLD";"PAN_LN",#N/A,TRUE,"ACTYTDYLD";"FUN_LN",#N/A,TRUE,"ACTYTDYLD";"TYPE",#N/A,TRUE,"ACTYTDYLD";"PAN_LN",#N/A,TRUE,"ACTDA";"FUN_LN",#N/A,TRUE,"ACTDA";"TYPE",#N/A,TRUE,"ACTDA";"PAN_LN",#N/A,TRUE,"ACTUN";"FUN_LN",#N/A,TRUE,"ACTUN";"TYPE",#N/A,TRUE,"ACTUN";"panel",#N/A,TRUE,"ACT_TONS";"funnel",#N/A,TRUE,"ACT_TONS";"type",#N/A,TRUE,"ACT_TONS"}</definedName>
    <definedName name="_a5" localSheetId="15" hidden="1">{"andy_p",#N/A,FALSE,"A";"andy_s",#N/A,FALSE,"A"}</definedName>
    <definedName name="_a5" localSheetId="16" hidden="1">{"andy_p",#N/A,FALSE,"A";"andy_s",#N/A,FALSE,"A"}</definedName>
    <definedName name="_a5" localSheetId="2" hidden="1">{"andy_p",#N/A,FALSE,"A";"andy_s",#N/A,FALSE,"A"}</definedName>
    <definedName name="_a5" localSheetId="1" hidden="1">{"andy_p",#N/A,FALSE,"A";"andy_s",#N/A,FALSE,"A"}</definedName>
    <definedName name="_a5" hidden="1">{"andy_p",#N/A,FALSE,"A";"andy_s",#N/A,FALSE,"A"}</definedName>
    <definedName name="_a6" localSheetId="15"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_a6" localSheetId="16"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_a6" localSheetId="2"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_a6" localSheetId="1"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_a6"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_a7" localSheetId="15"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7" localSheetId="16"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7" localSheetId="2"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7" localSheetId="1"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7"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8" localSheetId="15"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_a8" localSheetId="16"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_a8" localSheetId="2"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_a8" localSheetId="1"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_a8"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_a9" localSheetId="15" hidden="1">{"SUMM",#N/A,TRUE,"C";"ACT_PROD",#N/A,TRUE,"A";"ACT_SHIP",#N/A,TRUE,"A";"BP_YLD",#N/A,TRUE,"B";"ACTZ_PROD",#N/A,TRUE,"D";"ACTZ_SHIP",#N/A,TRUE,"D";"ACTZ_YLD",#N/A,TRUE,"E";"CPSI_PROD",#N/A,TRUE,"F";"CPSI_SHIP",#N/A,TRUE,"F"}</definedName>
    <definedName name="_a9" localSheetId="16" hidden="1">{"SUMM",#N/A,TRUE,"C";"ACT_PROD",#N/A,TRUE,"A";"ACT_SHIP",#N/A,TRUE,"A";"BP_YLD",#N/A,TRUE,"B";"ACTZ_PROD",#N/A,TRUE,"D";"ACTZ_SHIP",#N/A,TRUE,"D";"ACTZ_YLD",#N/A,TRUE,"E";"CPSI_PROD",#N/A,TRUE,"F";"CPSI_SHIP",#N/A,TRUE,"F"}</definedName>
    <definedName name="_a9" localSheetId="2" hidden="1">{"SUMM",#N/A,TRUE,"C";"ACT_PROD",#N/A,TRUE,"A";"ACT_SHIP",#N/A,TRUE,"A";"BP_YLD",#N/A,TRUE,"B";"ACTZ_PROD",#N/A,TRUE,"D";"ACTZ_SHIP",#N/A,TRUE,"D";"ACTZ_YLD",#N/A,TRUE,"E";"CPSI_PROD",#N/A,TRUE,"F";"CPSI_SHIP",#N/A,TRUE,"F"}</definedName>
    <definedName name="_a9" localSheetId="1" hidden="1">{"SUMM",#N/A,TRUE,"C";"ACT_PROD",#N/A,TRUE,"A";"ACT_SHIP",#N/A,TRUE,"A";"BP_YLD",#N/A,TRUE,"B";"ACTZ_PROD",#N/A,TRUE,"D";"ACTZ_SHIP",#N/A,TRUE,"D";"ACTZ_YLD",#N/A,TRUE,"E";"CPSI_PROD",#N/A,TRUE,"F";"CPSI_SHIP",#N/A,TRUE,"F"}</definedName>
    <definedName name="_a9" hidden="1">{"SUMM",#N/A,TRUE,"C";"ACT_PROD",#N/A,TRUE,"A";"ACT_SHIP",#N/A,TRUE,"A";"BP_YLD",#N/A,TRUE,"B";"ACTZ_PROD",#N/A,TRUE,"D";"ACTZ_SHIP",#N/A,TRUE,"D";"ACTZ_YLD",#N/A,TRUE,"E";"CPSI_PROD",#N/A,TRUE,"F";"CPSI_SHIP",#N/A,TRUE,"F"}</definedName>
    <definedName name="_aa1" localSheetId="15" hidden="1">{#N/A,#N/A,FALSE,"Hip.Bas";#N/A,#N/A,FALSE,"ventas";#N/A,#N/A,FALSE,"ingre-Año";#N/A,#N/A,FALSE,"ventas-Año";#N/A,#N/A,FALSE,"Costepro";#N/A,#N/A,FALSE,"inversion";#N/A,#N/A,FALSE,"personal";#N/A,#N/A,FALSE,"Gastos-V";#N/A,#N/A,FALSE,"Circulante";#N/A,#N/A,FALSE,"CONSOLI";#N/A,#N/A,FALSE,"Es-Fin";#N/A,#N/A,FALSE,"Margen-P"}</definedName>
    <definedName name="_aa1" localSheetId="16" hidden="1">{#N/A,#N/A,FALSE,"Hip.Bas";#N/A,#N/A,FALSE,"ventas";#N/A,#N/A,FALSE,"ingre-Año";#N/A,#N/A,FALSE,"ventas-Año";#N/A,#N/A,FALSE,"Costepro";#N/A,#N/A,FALSE,"inversion";#N/A,#N/A,FALSE,"personal";#N/A,#N/A,FALSE,"Gastos-V";#N/A,#N/A,FALSE,"Circulante";#N/A,#N/A,FALSE,"CONSOLI";#N/A,#N/A,FALSE,"Es-Fin";#N/A,#N/A,FALSE,"Margen-P"}</definedName>
    <definedName name="_aa1" localSheetId="2" hidden="1">{#N/A,#N/A,FALSE,"Hip.Bas";#N/A,#N/A,FALSE,"ventas";#N/A,#N/A,FALSE,"ingre-Año";#N/A,#N/A,FALSE,"ventas-Año";#N/A,#N/A,FALSE,"Costepro";#N/A,#N/A,FALSE,"inversion";#N/A,#N/A,FALSE,"personal";#N/A,#N/A,FALSE,"Gastos-V";#N/A,#N/A,FALSE,"Circulante";#N/A,#N/A,FALSE,"CONSOLI";#N/A,#N/A,FALSE,"Es-Fin";#N/A,#N/A,FALSE,"Margen-P"}</definedName>
    <definedName name="_aa1" localSheetId="1" hidden="1">{#N/A,#N/A,FALSE,"Hip.Bas";#N/A,#N/A,FALSE,"ventas";#N/A,#N/A,FALSE,"ingre-Año";#N/A,#N/A,FALSE,"ventas-Año";#N/A,#N/A,FALSE,"Costepro";#N/A,#N/A,FALSE,"inversion";#N/A,#N/A,FALSE,"personal";#N/A,#N/A,FALSE,"Gastos-V";#N/A,#N/A,FALSE,"Circulante";#N/A,#N/A,FALSE,"CONSOLI";#N/A,#N/A,FALSE,"Es-Fin";#N/A,#N/A,FALSE,"Margen-P"}</definedName>
    <definedName name="_aa1" hidden="1">{#N/A,#N/A,FALSE,"Hip.Bas";#N/A,#N/A,FALSE,"ventas";#N/A,#N/A,FALSE,"ingre-Año";#N/A,#N/A,FALSE,"ventas-Año";#N/A,#N/A,FALSE,"Costepro";#N/A,#N/A,FALSE,"inversion";#N/A,#N/A,FALSE,"personal";#N/A,#N/A,FALSE,"Gastos-V";#N/A,#N/A,FALSE,"Circulante";#N/A,#N/A,FALSE,"CONSOLI";#N/A,#N/A,FALSE,"Es-Fin";#N/A,#N/A,FALSE,"Margen-P"}</definedName>
    <definedName name="_aa2" localSheetId="15" hidden="1">{#N/A,#N/A,FALSE,"Hip.Bas";#N/A,#N/A,FALSE,"ventas";#N/A,#N/A,FALSE,"ingre-Año";#N/A,#N/A,FALSE,"ventas-Año";#N/A,#N/A,FALSE,"Costepro";#N/A,#N/A,FALSE,"inversion";#N/A,#N/A,FALSE,"personal";#N/A,#N/A,FALSE,"Gastos-V";#N/A,#N/A,FALSE,"Circulante";#N/A,#N/A,FALSE,"CONSOLI";#N/A,#N/A,FALSE,"Es-Fin";#N/A,#N/A,FALSE,"Margen-P"}</definedName>
    <definedName name="_aa2" localSheetId="16" hidden="1">{#N/A,#N/A,FALSE,"Hip.Bas";#N/A,#N/A,FALSE,"ventas";#N/A,#N/A,FALSE,"ingre-Año";#N/A,#N/A,FALSE,"ventas-Año";#N/A,#N/A,FALSE,"Costepro";#N/A,#N/A,FALSE,"inversion";#N/A,#N/A,FALSE,"personal";#N/A,#N/A,FALSE,"Gastos-V";#N/A,#N/A,FALSE,"Circulante";#N/A,#N/A,FALSE,"CONSOLI";#N/A,#N/A,FALSE,"Es-Fin";#N/A,#N/A,FALSE,"Margen-P"}</definedName>
    <definedName name="_aa2" localSheetId="2" hidden="1">{#N/A,#N/A,FALSE,"Hip.Bas";#N/A,#N/A,FALSE,"ventas";#N/A,#N/A,FALSE,"ingre-Año";#N/A,#N/A,FALSE,"ventas-Año";#N/A,#N/A,FALSE,"Costepro";#N/A,#N/A,FALSE,"inversion";#N/A,#N/A,FALSE,"personal";#N/A,#N/A,FALSE,"Gastos-V";#N/A,#N/A,FALSE,"Circulante";#N/A,#N/A,FALSE,"CONSOLI";#N/A,#N/A,FALSE,"Es-Fin";#N/A,#N/A,FALSE,"Margen-P"}</definedName>
    <definedName name="_aa2" localSheetId="1" hidden="1">{#N/A,#N/A,FALSE,"Hip.Bas";#N/A,#N/A,FALSE,"ventas";#N/A,#N/A,FALSE,"ingre-Año";#N/A,#N/A,FALSE,"ventas-Año";#N/A,#N/A,FALSE,"Costepro";#N/A,#N/A,FALSE,"inversion";#N/A,#N/A,FALSE,"personal";#N/A,#N/A,FALSE,"Gastos-V";#N/A,#N/A,FALSE,"Circulante";#N/A,#N/A,FALSE,"CONSOLI";#N/A,#N/A,FALSE,"Es-Fin";#N/A,#N/A,FALSE,"Margen-P"}</definedName>
    <definedName name="_aa2" hidden="1">{#N/A,#N/A,FALSE,"Hip.Bas";#N/A,#N/A,FALSE,"ventas";#N/A,#N/A,FALSE,"ingre-Año";#N/A,#N/A,FALSE,"ventas-Año";#N/A,#N/A,FALSE,"Costepro";#N/A,#N/A,FALSE,"inversion";#N/A,#N/A,FALSE,"personal";#N/A,#N/A,FALSE,"Gastos-V";#N/A,#N/A,FALSE,"Circulante";#N/A,#N/A,FALSE,"CONSOLI";#N/A,#N/A,FALSE,"Es-Fin";#N/A,#N/A,FALSE,"Margen-P"}</definedName>
    <definedName name="_aa3" localSheetId="15" hidden="1">{#N/A,#N/A,FALSE,"Hip.Bas";#N/A,#N/A,FALSE,"ventas";#N/A,#N/A,FALSE,"ingre-Año";#N/A,#N/A,FALSE,"ventas-Año";#N/A,#N/A,FALSE,"Costepro";#N/A,#N/A,FALSE,"inversion";#N/A,#N/A,FALSE,"personal";#N/A,#N/A,FALSE,"Gastos-V";#N/A,#N/A,FALSE,"Circulante";#N/A,#N/A,FALSE,"CONSOLI";#N/A,#N/A,FALSE,"Es-Fin";#N/A,#N/A,FALSE,"Margen-P"}</definedName>
    <definedName name="_aa3" localSheetId="16" hidden="1">{#N/A,#N/A,FALSE,"Hip.Bas";#N/A,#N/A,FALSE,"ventas";#N/A,#N/A,FALSE,"ingre-Año";#N/A,#N/A,FALSE,"ventas-Año";#N/A,#N/A,FALSE,"Costepro";#N/A,#N/A,FALSE,"inversion";#N/A,#N/A,FALSE,"personal";#N/A,#N/A,FALSE,"Gastos-V";#N/A,#N/A,FALSE,"Circulante";#N/A,#N/A,FALSE,"CONSOLI";#N/A,#N/A,FALSE,"Es-Fin";#N/A,#N/A,FALSE,"Margen-P"}</definedName>
    <definedName name="_aa3" localSheetId="2" hidden="1">{#N/A,#N/A,FALSE,"Hip.Bas";#N/A,#N/A,FALSE,"ventas";#N/A,#N/A,FALSE,"ingre-Año";#N/A,#N/A,FALSE,"ventas-Año";#N/A,#N/A,FALSE,"Costepro";#N/A,#N/A,FALSE,"inversion";#N/A,#N/A,FALSE,"personal";#N/A,#N/A,FALSE,"Gastos-V";#N/A,#N/A,FALSE,"Circulante";#N/A,#N/A,FALSE,"CONSOLI";#N/A,#N/A,FALSE,"Es-Fin";#N/A,#N/A,FALSE,"Margen-P"}</definedName>
    <definedName name="_aa3" localSheetId="1" hidden="1">{#N/A,#N/A,FALSE,"Hip.Bas";#N/A,#N/A,FALSE,"ventas";#N/A,#N/A,FALSE,"ingre-Año";#N/A,#N/A,FALSE,"ventas-Año";#N/A,#N/A,FALSE,"Costepro";#N/A,#N/A,FALSE,"inversion";#N/A,#N/A,FALSE,"personal";#N/A,#N/A,FALSE,"Gastos-V";#N/A,#N/A,FALSE,"Circulante";#N/A,#N/A,FALSE,"CONSOLI";#N/A,#N/A,FALSE,"Es-Fin";#N/A,#N/A,FALSE,"Margen-P"}</definedName>
    <definedName name="_aa3" hidden="1">{#N/A,#N/A,FALSE,"Hip.Bas";#N/A,#N/A,FALSE,"ventas";#N/A,#N/A,FALSE,"ingre-Año";#N/A,#N/A,FALSE,"ventas-Año";#N/A,#N/A,FALSE,"Costepro";#N/A,#N/A,FALSE,"inversion";#N/A,#N/A,FALSE,"personal";#N/A,#N/A,FALSE,"Gastos-V";#N/A,#N/A,FALSE,"Circulante";#N/A,#N/A,FALSE,"CONSOLI";#N/A,#N/A,FALSE,"Es-Fin";#N/A,#N/A,FALSE,"Margen-P"}</definedName>
    <definedName name="_bb3" localSheetId="15" hidden="1">{#N/A,#N/A,FALSE,"Hip.Bas";#N/A,#N/A,FALSE,"ventas";#N/A,#N/A,FALSE,"ingre-Año";#N/A,#N/A,FALSE,"ventas-Año";#N/A,#N/A,FALSE,"Costepro";#N/A,#N/A,FALSE,"inversion";#N/A,#N/A,FALSE,"personal";#N/A,#N/A,FALSE,"Gastos-V";#N/A,#N/A,FALSE,"Circulante";#N/A,#N/A,FALSE,"CONSOLI";#N/A,#N/A,FALSE,"Es-Fin";#N/A,#N/A,FALSE,"Margen-P"}</definedName>
    <definedName name="_bb3" localSheetId="16" hidden="1">{#N/A,#N/A,FALSE,"Hip.Bas";#N/A,#N/A,FALSE,"ventas";#N/A,#N/A,FALSE,"ingre-Año";#N/A,#N/A,FALSE,"ventas-Año";#N/A,#N/A,FALSE,"Costepro";#N/A,#N/A,FALSE,"inversion";#N/A,#N/A,FALSE,"personal";#N/A,#N/A,FALSE,"Gastos-V";#N/A,#N/A,FALSE,"Circulante";#N/A,#N/A,FALSE,"CONSOLI";#N/A,#N/A,FALSE,"Es-Fin";#N/A,#N/A,FALSE,"Margen-P"}</definedName>
    <definedName name="_bb3" localSheetId="2" hidden="1">{#N/A,#N/A,FALSE,"Hip.Bas";#N/A,#N/A,FALSE,"ventas";#N/A,#N/A,FALSE,"ingre-Año";#N/A,#N/A,FALSE,"ventas-Año";#N/A,#N/A,FALSE,"Costepro";#N/A,#N/A,FALSE,"inversion";#N/A,#N/A,FALSE,"personal";#N/A,#N/A,FALSE,"Gastos-V";#N/A,#N/A,FALSE,"Circulante";#N/A,#N/A,FALSE,"CONSOLI";#N/A,#N/A,FALSE,"Es-Fin";#N/A,#N/A,FALSE,"Margen-P"}</definedName>
    <definedName name="_bb3" localSheetId="1"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b4" localSheetId="15" hidden="1">{#N/A,#N/A,FALSE,"Hip.Bas";#N/A,#N/A,FALSE,"ventas";#N/A,#N/A,FALSE,"ingre-Año";#N/A,#N/A,FALSE,"ventas-Año";#N/A,#N/A,FALSE,"Costepro";#N/A,#N/A,FALSE,"inversion";#N/A,#N/A,FALSE,"personal";#N/A,#N/A,FALSE,"Gastos-V";#N/A,#N/A,FALSE,"Circulante";#N/A,#N/A,FALSE,"CONSOLI";#N/A,#N/A,FALSE,"Es-Fin";#N/A,#N/A,FALSE,"Margen-P"}</definedName>
    <definedName name="_bb4" localSheetId="16" hidden="1">{#N/A,#N/A,FALSE,"Hip.Bas";#N/A,#N/A,FALSE,"ventas";#N/A,#N/A,FALSE,"ingre-Año";#N/A,#N/A,FALSE,"ventas-Año";#N/A,#N/A,FALSE,"Costepro";#N/A,#N/A,FALSE,"inversion";#N/A,#N/A,FALSE,"personal";#N/A,#N/A,FALSE,"Gastos-V";#N/A,#N/A,FALSE,"Circulante";#N/A,#N/A,FALSE,"CONSOLI";#N/A,#N/A,FALSE,"Es-Fin";#N/A,#N/A,FALSE,"Margen-P"}</definedName>
    <definedName name="_bb4" localSheetId="2" hidden="1">{#N/A,#N/A,FALSE,"Hip.Bas";#N/A,#N/A,FALSE,"ventas";#N/A,#N/A,FALSE,"ingre-Año";#N/A,#N/A,FALSE,"ventas-Año";#N/A,#N/A,FALSE,"Costepro";#N/A,#N/A,FALSE,"inversion";#N/A,#N/A,FALSE,"personal";#N/A,#N/A,FALSE,"Gastos-V";#N/A,#N/A,FALSE,"Circulante";#N/A,#N/A,FALSE,"CONSOLI";#N/A,#N/A,FALSE,"Es-Fin";#N/A,#N/A,FALSE,"Margen-P"}</definedName>
    <definedName name="_bb4" localSheetId="1" hidden="1">{#N/A,#N/A,FALSE,"Hip.Bas";#N/A,#N/A,FALSE,"ventas";#N/A,#N/A,FALSE,"ingre-Año";#N/A,#N/A,FALSE,"ventas-Año";#N/A,#N/A,FALSE,"Costepro";#N/A,#N/A,FALSE,"inversion";#N/A,#N/A,FALSE,"personal";#N/A,#N/A,FALSE,"Gastos-V";#N/A,#N/A,FALSE,"Circulante";#N/A,#N/A,FALSE,"CONSOLI";#N/A,#N/A,FALSE,"Es-Fin";#N/A,#N/A,FALSE,"Margen-P"}</definedName>
    <definedName name="_bb4" hidden="1">{#N/A,#N/A,FALSE,"Hip.Bas";#N/A,#N/A,FALSE,"ventas";#N/A,#N/A,FALSE,"ingre-Año";#N/A,#N/A,FALSE,"ventas-Año";#N/A,#N/A,FALSE,"Costepro";#N/A,#N/A,FALSE,"inversion";#N/A,#N/A,FALSE,"personal";#N/A,#N/A,FALSE,"Gastos-V";#N/A,#N/A,FALSE,"Circulante";#N/A,#N/A,FALSE,"CONSOLI";#N/A,#N/A,FALSE,"Es-Fin";#N/A,#N/A,FALSE,"Margen-P"}</definedName>
    <definedName name="_bb5" localSheetId="15" hidden="1">{#N/A,#N/A,FALSE,"Hip.Bas";#N/A,#N/A,FALSE,"ventas";#N/A,#N/A,FALSE,"ingre-Año";#N/A,#N/A,FALSE,"ventas-Año";#N/A,#N/A,FALSE,"Costepro";#N/A,#N/A,FALSE,"inversion";#N/A,#N/A,FALSE,"personal";#N/A,#N/A,FALSE,"Gastos-V";#N/A,#N/A,FALSE,"Circulante";#N/A,#N/A,FALSE,"CONSOLI";#N/A,#N/A,FALSE,"Es-Fin";#N/A,#N/A,FALSE,"Margen-P"}</definedName>
    <definedName name="_bb5" localSheetId="16" hidden="1">{#N/A,#N/A,FALSE,"Hip.Bas";#N/A,#N/A,FALSE,"ventas";#N/A,#N/A,FALSE,"ingre-Año";#N/A,#N/A,FALSE,"ventas-Año";#N/A,#N/A,FALSE,"Costepro";#N/A,#N/A,FALSE,"inversion";#N/A,#N/A,FALSE,"personal";#N/A,#N/A,FALSE,"Gastos-V";#N/A,#N/A,FALSE,"Circulante";#N/A,#N/A,FALSE,"CONSOLI";#N/A,#N/A,FALSE,"Es-Fin";#N/A,#N/A,FALSE,"Margen-P"}</definedName>
    <definedName name="_bb5" localSheetId="2" hidden="1">{#N/A,#N/A,FALSE,"Hip.Bas";#N/A,#N/A,FALSE,"ventas";#N/A,#N/A,FALSE,"ingre-Año";#N/A,#N/A,FALSE,"ventas-Año";#N/A,#N/A,FALSE,"Costepro";#N/A,#N/A,FALSE,"inversion";#N/A,#N/A,FALSE,"personal";#N/A,#N/A,FALSE,"Gastos-V";#N/A,#N/A,FALSE,"Circulante";#N/A,#N/A,FALSE,"CONSOLI";#N/A,#N/A,FALSE,"Es-Fin";#N/A,#N/A,FALSE,"Margen-P"}</definedName>
    <definedName name="_bb5" localSheetId="1" hidden="1">{#N/A,#N/A,FALSE,"Hip.Bas";#N/A,#N/A,FALSE,"ventas";#N/A,#N/A,FALSE,"ingre-Año";#N/A,#N/A,FALSE,"ventas-Año";#N/A,#N/A,FALSE,"Costepro";#N/A,#N/A,FALSE,"inversion";#N/A,#N/A,FALSE,"personal";#N/A,#N/A,FALSE,"Gastos-V";#N/A,#N/A,FALSE,"Circulante";#N/A,#N/A,FALSE,"CONSOLI";#N/A,#N/A,FALSE,"Es-Fin";#N/A,#N/A,FALSE,"Margen-P"}</definedName>
    <definedName name="_bb5" hidden="1">{#N/A,#N/A,FALSE,"Hip.Bas";#N/A,#N/A,FALSE,"ventas";#N/A,#N/A,FALSE,"ingre-Año";#N/A,#N/A,FALSE,"ventas-Año";#N/A,#N/A,FALSE,"Costepro";#N/A,#N/A,FALSE,"inversion";#N/A,#N/A,FALSE,"personal";#N/A,#N/A,FALSE,"Gastos-V";#N/A,#N/A,FALSE,"Circulante";#N/A,#N/A,FALSE,"CONSOLI";#N/A,#N/A,FALSE,"Es-Fin";#N/A,#N/A,FALSE,"Margen-P"}</definedName>
    <definedName name="_BIO1" localSheetId="15" hidden="1">{"toc1",#N/A,FALSE,"TOC";"cover",#N/A,FALSE,"Cover";"ts1",#N/A,FALSE,"Transaction Summary";"ei3",#N/A,FALSE,"Earnings Impact";"ad3",#N/A,FALSE,"accretion dilution"}</definedName>
    <definedName name="_BIO1" localSheetId="16" hidden="1">{"toc1",#N/A,FALSE,"TOC";"cover",#N/A,FALSE,"Cover";"ts1",#N/A,FALSE,"Transaction Summary";"ei3",#N/A,FALSE,"Earnings Impact";"ad3",#N/A,FALSE,"accretion dilution"}</definedName>
    <definedName name="_BIO1" localSheetId="2" hidden="1">{"toc1",#N/A,FALSE,"TOC";"cover",#N/A,FALSE,"Cover";"ts1",#N/A,FALSE,"Transaction Summary";"ei3",#N/A,FALSE,"Earnings Impact";"ad3",#N/A,FALSE,"accretion dilution"}</definedName>
    <definedName name="_BIO1" localSheetId="1" hidden="1">{"toc1",#N/A,FALSE,"TOC";"cover",#N/A,FALSE,"Cover";"ts1",#N/A,FALSE,"Transaction Summary";"ei3",#N/A,FALSE,"Earnings Impact";"ad3",#N/A,FALSE,"accretion dilution"}</definedName>
    <definedName name="_BIO1" hidden="1">{"toc1",#N/A,FALSE,"TOC";"cover",#N/A,FALSE,"Cover";"ts1",#N/A,FALSE,"Transaction Summary";"ei3",#N/A,FALSE,"Earnings Impact";"ad3",#N/A,FALSE,"accretion dilution"}</definedName>
    <definedName name="_cvb2" localSheetId="15" hidden="1">{"toc1",#N/A,FALSE,"TOC";"cover",#N/A,FALSE,"Cover";"ts1",#N/A,FALSE,"Transaction Summary";"ei3",#N/A,FALSE,"Earnings Impact";"ad3",#N/A,FALSE,"accretion dilution"}</definedName>
    <definedName name="_cvb2" localSheetId="16" hidden="1">{"toc1",#N/A,FALSE,"TOC";"cover",#N/A,FALSE,"Cover";"ts1",#N/A,FALSE,"Transaction Summary";"ei3",#N/A,FALSE,"Earnings Impact";"ad3",#N/A,FALSE,"accretion dilution"}</definedName>
    <definedName name="_cvb2" localSheetId="2" hidden="1">{"toc1",#N/A,FALSE,"TOC";"cover",#N/A,FALSE,"Cover";"ts1",#N/A,FALSE,"Transaction Summary";"ei3",#N/A,FALSE,"Earnings Impact";"ad3",#N/A,FALSE,"accretion dilution"}</definedName>
    <definedName name="_cvb2" localSheetId="1" hidden="1">{"toc1",#N/A,FALSE,"TOC";"cover",#N/A,FALSE,"Cover";"ts1",#N/A,FALSE,"Transaction Summary";"ei3",#N/A,FALSE,"Earnings Impact";"ad3",#N/A,FALSE,"accretion dilution"}</definedName>
    <definedName name="_cvb2" hidden="1">{"toc1",#N/A,FALSE,"TOC";"cover",#N/A,FALSE,"Cover";"ts1",#N/A,FALSE,"Transaction Summary";"ei3",#N/A,FALSE,"Earnings Impact";"ad3",#N/A,FALSE,"accretion dilution"}</definedName>
    <definedName name="_fgt2" localSheetId="15" hidden="1">{"cover",#N/A,TRUE,"Cover";"toc6",#N/A,TRUE,"TOC";"over",#N/A,TRUE,"Overview";"ts2",#N/A,TRUE,"Det_Trans_Sum";"ei1",#N/A,TRUE,"Earnings Impact";"ad1",#N/A,TRUE,"accretion dilution";"hg1",#N/A,TRUE,"Has-Gets";"pfis1",#N/A,TRUE,"Pro Forma Income Statement";"ca1",#N/A,TRUE,"Contribution_Analysis";"acq1",#N/A,TRUE,"Acquirer";"tar1",#N/A,TRUE,"Target"}</definedName>
    <definedName name="_fgt2" localSheetId="16" hidden="1">{"cover",#N/A,TRUE,"Cover";"toc6",#N/A,TRUE,"TOC";"over",#N/A,TRUE,"Overview";"ts2",#N/A,TRUE,"Det_Trans_Sum";"ei1",#N/A,TRUE,"Earnings Impact";"ad1",#N/A,TRUE,"accretion dilution";"hg1",#N/A,TRUE,"Has-Gets";"pfis1",#N/A,TRUE,"Pro Forma Income Statement";"ca1",#N/A,TRUE,"Contribution_Analysis";"acq1",#N/A,TRUE,"Acquirer";"tar1",#N/A,TRUE,"Target"}</definedName>
    <definedName name="_fgt2" localSheetId="2" hidden="1">{"cover",#N/A,TRUE,"Cover";"toc6",#N/A,TRUE,"TOC";"over",#N/A,TRUE,"Overview";"ts2",#N/A,TRUE,"Det_Trans_Sum";"ei1",#N/A,TRUE,"Earnings Impact";"ad1",#N/A,TRUE,"accretion dilution";"hg1",#N/A,TRUE,"Has-Gets";"pfis1",#N/A,TRUE,"Pro Forma Income Statement";"ca1",#N/A,TRUE,"Contribution_Analysis";"acq1",#N/A,TRUE,"Acquirer";"tar1",#N/A,TRUE,"Target"}</definedName>
    <definedName name="_fgt2" localSheetId="1" hidden="1">{"cover",#N/A,TRUE,"Cover";"toc6",#N/A,TRUE,"TOC";"over",#N/A,TRUE,"Overview";"ts2",#N/A,TRUE,"Det_Trans_Sum";"ei1",#N/A,TRUE,"Earnings Impact";"ad1",#N/A,TRUE,"accretion dilution";"hg1",#N/A,TRUE,"Has-Gets";"pfis1",#N/A,TRUE,"Pro Forma Income Statement";"ca1",#N/A,TRUE,"Contribution_Analysis";"acq1",#N/A,TRUE,"Acquirer";"tar1",#N/A,TRUE,"Target"}</definedName>
    <definedName name="_fgt2" hidden="1">{"cover",#N/A,TRUE,"Cover";"toc6",#N/A,TRUE,"TOC";"over",#N/A,TRUE,"Overview";"ts2",#N/A,TRUE,"Det_Trans_Sum";"ei1",#N/A,TRUE,"Earnings Impact";"ad1",#N/A,TRUE,"accretion dilution";"hg1",#N/A,TRUE,"Has-Gets";"pfis1",#N/A,TRUE,"Pro Forma Income Statement";"ca1",#N/A,TRUE,"Contribution_Analysis";"acq1",#N/A,TRUE,"Acquirer";"tar1",#N/A,TRUE,"Target"}</definedName>
    <definedName name="_GR3" localSheetId="15" hidden="1">{"Informes",#N/A,FALSE,"CA";"Informes",#N/A,FALSE,"CN";"Informes",#N/A,FALSE,"INVERSIONES";"Informes",#N/A,FALSE,"CN Oficial";"Informes",#N/A,FALSE,"CA Oficial";"Informes",#N/A,FALSE,"Res Datos Areas"}</definedName>
    <definedName name="_GR3" localSheetId="16" hidden="1">{"Informes",#N/A,FALSE,"CA";"Informes",#N/A,FALSE,"CN";"Informes",#N/A,FALSE,"INVERSIONES";"Informes",#N/A,FALSE,"CN Oficial";"Informes",#N/A,FALSE,"CA Oficial";"Informes",#N/A,FALSE,"Res Datos Areas"}</definedName>
    <definedName name="_GR3" localSheetId="2" hidden="1">{"Informes",#N/A,FALSE,"CA";"Informes",#N/A,FALSE,"CN";"Informes",#N/A,FALSE,"INVERSIONES";"Informes",#N/A,FALSE,"CN Oficial";"Informes",#N/A,FALSE,"CA Oficial";"Informes",#N/A,FALSE,"Res Datos Areas"}</definedName>
    <definedName name="_GR3" localSheetId="1" hidden="1">{"Informes",#N/A,FALSE,"CA";"Informes",#N/A,FALSE,"CN";"Informes",#N/A,FALSE,"INVERSIONES";"Informes",#N/A,FALSE,"CN Oficial";"Informes",#N/A,FALSE,"CA Oficial";"Informes",#N/A,FALSE,"Res Datos Areas"}</definedName>
    <definedName name="_GR3" hidden="1">{"Informes",#N/A,FALSE,"CA";"Informes",#N/A,FALSE,"CN";"Informes",#N/A,FALSE,"INVERSIONES";"Informes",#N/A,FALSE,"CN Oficial";"Informes",#N/A,FALSE,"CA Oficial";"Informes",#N/A,FALSE,"Res Datos Areas"}</definedName>
    <definedName name="_GSRATES_1" hidden="1">"CT300001Latest          "</definedName>
    <definedName name="_GSRATES_2" hidden="1">"CT30000120040521        "</definedName>
    <definedName name="_GSRATES_COUNT" hidden="1">2</definedName>
    <definedName name="_GSRATESR_1" localSheetId="15" hidden="1">#REF!</definedName>
    <definedName name="_GSRATESR_1" localSheetId="16" hidden="1">#REF!</definedName>
    <definedName name="_GSRATESR_1" localSheetId="2" hidden="1">#REF!</definedName>
    <definedName name="_GSRATESR_1" localSheetId="1" hidden="1">#REF!</definedName>
    <definedName name="_GSRATESR_1" hidden="1">#REF!</definedName>
    <definedName name="_GSRATESR_2" localSheetId="15" hidden="1">#REF!</definedName>
    <definedName name="_GSRATESR_2" localSheetId="16" hidden="1">#REF!</definedName>
    <definedName name="_GSRATESR_2" localSheetId="2" hidden="1">#REF!</definedName>
    <definedName name="_GSRATESR_2" localSheetId="1" hidden="1">#REF!</definedName>
    <definedName name="_GSRATESR_2" hidden="1">#REF!</definedName>
    <definedName name="_Key1" hidden="1">[6]ROLLUP!$AP$13</definedName>
    <definedName name="_Key2" hidden="1">[7]MIETTW!#REF!</definedName>
    <definedName name="_M6" localSheetId="15" hidden="1">{"SUMM",#N/A,TRUE,"C";"ACT_PROD",#N/A,TRUE,"A";"ACT_SHIP",#N/A,TRUE,"A";"BP_YLD",#N/A,TRUE,"B";"ACTZ_PROD",#N/A,TRUE,"D";"ACTZ_SHIP",#N/A,TRUE,"D";"ACTZ_YLD",#N/A,TRUE,"E";"CPSI_PROD",#N/A,TRUE,"F";"CPSI_SHIP",#N/A,TRUE,"F"}</definedName>
    <definedName name="_M6" localSheetId="16" hidden="1">{"SUMM",#N/A,TRUE,"C";"ACT_PROD",#N/A,TRUE,"A";"ACT_SHIP",#N/A,TRUE,"A";"BP_YLD",#N/A,TRUE,"B";"ACTZ_PROD",#N/A,TRUE,"D";"ACTZ_SHIP",#N/A,TRUE,"D";"ACTZ_YLD",#N/A,TRUE,"E";"CPSI_PROD",#N/A,TRUE,"F";"CPSI_SHIP",#N/A,TRUE,"F"}</definedName>
    <definedName name="_M6" localSheetId="2" hidden="1">{"SUMM",#N/A,TRUE,"C";"ACT_PROD",#N/A,TRUE,"A";"ACT_SHIP",#N/A,TRUE,"A";"BP_YLD",#N/A,TRUE,"B";"ACTZ_PROD",#N/A,TRUE,"D";"ACTZ_SHIP",#N/A,TRUE,"D";"ACTZ_YLD",#N/A,TRUE,"E";"CPSI_PROD",#N/A,TRUE,"F";"CPSI_SHIP",#N/A,TRUE,"F"}</definedName>
    <definedName name="_M6" localSheetId="1" hidden="1">{"SUMM",#N/A,TRUE,"C";"ACT_PROD",#N/A,TRUE,"A";"ACT_SHIP",#N/A,TRUE,"A";"BP_YLD",#N/A,TRUE,"B";"ACTZ_PROD",#N/A,TRUE,"D";"ACTZ_SHIP",#N/A,TRUE,"D";"ACTZ_YLD",#N/A,TRUE,"E";"CPSI_PROD",#N/A,TRUE,"F";"CPSI_SHIP",#N/A,TRUE,"F"}</definedName>
    <definedName name="_M6" hidden="1">{"SUMM",#N/A,TRUE,"C";"ACT_PROD",#N/A,TRUE,"A";"ACT_SHIP",#N/A,TRUE,"A";"BP_YLD",#N/A,TRUE,"B";"ACTZ_PROD",#N/A,TRUE,"D";"ACTZ_SHIP",#N/A,TRUE,"D";"ACTZ_YLD",#N/A,TRUE,"E";"CPSI_PROD",#N/A,TRUE,"F";"CPSI_SHIP",#N/A,TRUE,"F"}</definedName>
    <definedName name="_Order1" hidden="1">0</definedName>
    <definedName name="_Order2" hidden="1">255</definedName>
    <definedName name="_P21" localSheetId="15" hidden="1">{"Cover",#N/A,FALSE,"Cover";"Summary",#N/A,FALSE,"Summarpage"}</definedName>
    <definedName name="_P21" localSheetId="16" hidden="1">{"Cover",#N/A,FALSE,"Cover";"Summary",#N/A,FALSE,"Summarpage"}</definedName>
    <definedName name="_P21" localSheetId="2" hidden="1">{"Cover",#N/A,FALSE,"Cover";"Summary",#N/A,FALSE,"Summarpage"}</definedName>
    <definedName name="_P21" localSheetId="1" hidden="1">{"Cover",#N/A,FALSE,"Cover";"Summary",#N/A,FALSE,"Summarpage"}</definedName>
    <definedName name="_P21" hidden="1">{"Cover",#N/A,FALSE,"Cover";"Summary",#N/A,FALSE,"Summarpage"}</definedName>
    <definedName name="_R" hidden="1">'[3]KPIs VLS'!$C$98:$C$104</definedName>
    <definedName name="_Sort" hidden="1">[6]ROLLUP!$C$13:$DN$13</definedName>
    <definedName name="_xlnm._FilterDatabase" localSheetId="15" hidden="1">#REF!</definedName>
    <definedName name="_xlnm._FilterDatabase" localSheetId="16" hidden="1">#REF!</definedName>
    <definedName name="_xlnm._FilterDatabase" localSheetId="2" hidden="1">#REF!</definedName>
    <definedName name="_xlnm._FilterDatabase" localSheetId="1" hidden="1">#REF!</definedName>
    <definedName name="_xlnm._FilterDatabase" hidden="1">#REF!</definedName>
    <definedName name="_Table1_In1" localSheetId="15" hidden="1">#REF!</definedName>
    <definedName name="_Table1_In1" localSheetId="16" hidden="1">#REF!</definedName>
    <definedName name="_Table1_In1" localSheetId="2" hidden="1">#REF!</definedName>
    <definedName name="_Table1_In1" localSheetId="1" hidden="1">#REF!</definedName>
    <definedName name="_Table1_In1" hidden="1">#REF!</definedName>
    <definedName name="_Table1_Out" localSheetId="15" hidden="1">#REF!</definedName>
    <definedName name="_Table1_Out" localSheetId="16" hidden="1">#REF!</definedName>
    <definedName name="_Table1_Out" localSheetId="2" hidden="1">#REF!</definedName>
    <definedName name="_Table1_Out" localSheetId="1" hidden="1">#REF!</definedName>
    <definedName name="_Table1_Out" hidden="1">#REF!</definedName>
    <definedName name="_Table2_In1" localSheetId="15" hidden="1">#REF!</definedName>
    <definedName name="_Table2_In1" localSheetId="16" hidden="1">#REF!</definedName>
    <definedName name="_Table2_In1" localSheetId="2" hidden="1">#REF!</definedName>
    <definedName name="_Table2_In1" localSheetId="1" hidden="1">#REF!</definedName>
    <definedName name="_Table2_In1" hidden="1">#REF!</definedName>
    <definedName name="_Table2_In2" localSheetId="15" hidden="1">[8]Assumptions!#REF!</definedName>
    <definedName name="_Table2_In2" localSheetId="16" hidden="1">[8]Assumptions!#REF!</definedName>
    <definedName name="_Table2_In2" localSheetId="2" hidden="1">[8]Assumptions!#REF!</definedName>
    <definedName name="_Table2_In2" localSheetId="1" hidden="1">[8]Assumptions!#REF!</definedName>
    <definedName name="_Table2_In2" hidden="1">[8]Assumptions!#REF!</definedName>
    <definedName name="_Table2_Out" localSheetId="15" hidden="1">#REF!</definedName>
    <definedName name="_Table2_Out" localSheetId="16" hidden="1">#REF!</definedName>
    <definedName name="_Table2_Out" localSheetId="2" hidden="1">#REF!</definedName>
    <definedName name="_Table2_Out" localSheetId="1" hidden="1">#REF!</definedName>
    <definedName name="_Table2_Out" hidden="1">#REF!</definedName>
    <definedName name="_wer33" localSheetId="15" hidden="1">{"cover",#N/A,TRUE,"Cover";"toc5",#N/A,TRUE,"TOC";"over",#N/A,TRUE,"Overview";"ts2",#N/A,TRUE,"Det_Trans_Sum";"ei1",#N/A,TRUE,"Earnings Impact";"ad1",#N/A,TRUE,"accretion dilution";"pfis1",#N/A,TRUE,"Pro Forma Income Statement";"ca1",#N/A,TRUE,"Contribution_Analysis";"acq1",#N/A,TRUE,"Acquirer";"tar1",#N/A,TRUE,"Target"}</definedName>
    <definedName name="_wer33" localSheetId="16" hidden="1">{"cover",#N/A,TRUE,"Cover";"toc5",#N/A,TRUE,"TOC";"over",#N/A,TRUE,"Overview";"ts2",#N/A,TRUE,"Det_Trans_Sum";"ei1",#N/A,TRUE,"Earnings Impact";"ad1",#N/A,TRUE,"accretion dilution";"pfis1",#N/A,TRUE,"Pro Forma Income Statement";"ca1",#N/A,TRUE,"Contribution_Analysis";"acq1",#N/A,TRUE,"Acquirer";"tar1",#N/A,TRUE,"Target"}</definedName>
    <definedName name="_wer33" localSheetId="2" hidden="1">{"cover",#N/A,TRUE,"Cover";"toc5",#N/A,TRUE,"TOC";"over",#N/A,TRUE,"Overview";"ts2",#N/A,TRUE,"Det_Trans_Sum";"ei1",#N/A,TRUE,"Earnings Impact";"ad1",#N/A,TRUE,"accretion dilution";"pfis1",#N/A,TRUE,"Pro Forma Income Statement";"ca1",#N/A,TRUE,"Contribution_Analysis";"acq1",#N/A,TRUE,"Acquirer";"tar1",#N/A,TRUE,"Target"}</definedName>
    <definedName name="_wer33" localSheetId="1" hidden="1">{"cover",#N/A,TRUE,"Cover";"toc5",#N/A,TRUE,"TOC";"over",#N/A,TRUE,"Overview";"ts2",#N/A,TRUE,"Det_Trans_Sum";"ei1",#N/A,TRUE,"Earnings Impact";"ad1",#N/A,TRUE,"accretion dilution";"pfis1",#N/A,TRUE,"Pro Forma Income Statement";"ca1",#N/A,TRUE,"Contribution_Analysis";"acq1",#N/A,TRUE,"Acquirer";"tar1",#N/A,TRUE,"Target"}</definedName>
    <definedName name="_wer33" hidden="1">{"cover",#N/A,TRUE,"Cover";"toc5",#N/A,TRUE,"TOC";"over",#N/A,TRUE,"Overview";"ts2",#N/A,TRUE,"Det_Trans_Sum";"ei1",#N/A,TRUE,"Earnings Impact";"ad1",#N/A,TRUE,"accretion dilution";"pfis1",#N/A,TRUE,"Pro Forma Income Statement";"ca1",#N/A,TRUE,"Contribution_Analysis";"acq1",#N/A,TRUE,"Acquirer";"tar1",#N/A,TRUE,"Target"}</definedName>
    <definedName name="aaa" localSheetId="15" hidden="1">{#N/A,#N/A,FALSE,"Model";#N/A,#N/A,FALSE,"Division"}</definedName>
    <definedName name="aaa" localSheetId="16" hidden="1">{#N/A,#N/A,FALSE,"Model";#N/A,#N/A,FALSE,"Division"}</definedName>
    <definedName name="aaa" localSheetId="2" hidden="1">{#N/A,#N/A,FALSE,"Model";#N/A,#N/A,FALSE,"Division"}</definedName>
    <definedName name="aaa" localSheetId="1" hidden="1">{#N/A,#N/A,FALSE,"Model";#N/A,#N/A,FALSE,"Division"}</definedName>
    <definedName name="aaa" hidden="1">{#N/A,#N/A,FALSE,"Model";#N/A,#N/A,FALSE,"Division"}</definedName>
    <definedName name="adsf" hidden="1">#N/A</definedName>
    <definedName name="anscount" hidden="1">3</definedName>
    <definedName name="asdasd" localSheetId="15" hidden="1">{"toc1",#N/A,FALSE,"TOC";"cover",#N/A,FALSE,"Cover";"ts1",#N/A,FALSE,"Transaction Summary";"ei3",#N/A,FALSE,"Earnings Impact";"ad3",#N/A,FALSE,"accretion dilution"}</definedName>
    <definedName name="asdasd" localSheetId="16" hidden="1">{"toc1",#N/A,FALSE,"TOC";"cover",#N/A,FALSE,"Cover";"ts1",#N/A,FALSE,"Transaction Summary";"ei3",#N/A,FALSE,"Earnings Impact";"ad3",#N/A,FALSE,"accretion dilution"}</definedName>
    <definedName name="asdasd" localSheetId="2" hidden="1">{"toc1",#N/A,FALSE,"TOC";"cover",#N/A,FALSE,"Cover";"ts1",#N/A,FALSE,"Transaction Summary";"ei3",#N/A,FALSE,"Earnings Impact";"ad3",#N/A,FALSE,"accretion dilution"}</definedName>
    <definedName name="asdasd" localSheetId="1" hidden="1">{"toc1",#N/A,FALSE,"TOC";"cover",#N/A,FALSE,"Cover";"ts1",#N/A,FALSE,"Transaction Summary";"ei3",#N/A,FALSE,"Earnings Impact";"ad3",#N/A,FALSE,"accretion dilution"}</definedName>
    <definedName name="asdasd" hidden="1">{"toc1",#N/A,FALSE,"TOC";"cover",#N/A,FALSE,"Cover";"ts1",#N/A,FALSE,"Transaction Summary";"ei3",#N/A,FALSE,"Earnings Impact";"ad3",#N/A,FALSE,"accretion dilution"}</definedName>
    <definedName name="asdf" localSheetId="15"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asdf" localSheetId="16"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asdf"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asdf"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asdf"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cvb" localSheetId="15" hidden="1">{"toc1",#N/A,FALSE,"TOC";"cover",#N/A,FALSE,"Cover";"ts1",#N/A,FALSE,"Transaction Summary";"ei3",#N/A,FALSE,"Earnings Impact";"ad3",#N/A,FALSE,"accretion dilution"}</definedName>
    <definedName name="cvb" localSheetId="16" hidden="1">{"toc1",#N/A,FALSE,"TOC";"cover",#N/A,FALSE,"Cover";"ts1",#N/A,FALSE,"Transaction Summary";"ei3",#N/A,FALSE,"Earnings Impact";"ad3",#N/A,FALSE,"accretion dilution"}</definedName>
    <definedName name="cvb" localSheetId="2" hidden="1">{"toc1",#N/A,FALSE,"TOC";"cover",#N/A,FALSE,"Cover";"ts1",#N/A,FALSE,"Transaction Summary";"ei3",#N/A,FALSE,"Earnings Impact";"ad3",#N/A,FALSE,"accretion dilution"}</definedName>
    <definedName name="cvb" localSheetId="1" hidden="1">{"toc1",#N/A,FALSE,"TOC";"cover",#N/A,FALSE,"Cover";"ts1",#N/A,FALSE,"Transaction Summary";"ei3",#N/A,FALSE,"Earnings Impact";"ad3",#N/A,FALSE,"accretion dilution"}</definedName>
    <definedName name="cvb" hidden="1">{"toc1",#N/A,FALSE,"TOC";"cover",#N/A,FALSE,"Cover";"ts1",#N/A,FALSE,"Transaction Summary";"ei3",#N/A,FALSE,"Earnings Impact";"ad3",#N/A,FALSE,"accretion dilution"}</definedName>
    <definedName name="delete" localSheetId="15" hidden="1">{#N/A,#N/A,FALSE,"Hip.Bas";#N/A,#N/A,FALSE,"ventas";#N/A,#N/A,FALSE,"ingre-Año";#N/A,#N/A,FALSE,"ventas-Año";#N/A,#N/A,FALSE,"Costepro";#N/A,#N/A,FALSE,"inversion";#N/A,#N/A,FALSE,"personal";#N/A,#N/A,FALSE,"Gastos-V";#N/A,#N/A,FALSE,"Circulante";#N/A,#N/A,FALSE,"CONSOLI";#N/A,#N/A,FALSE,"Es-Fin";#N/A,#N/A,FALSE,"Margen-P"}</definedName>
    <definedName name="delete" localSheetId="16" hidden="1">{#N/A,#N/A,FALSE,"Hip.Bas";#N/A,#N/A,FALSE,"ventas";#N/A,#N/A,FALSE,"ingre-Año";#N/A,#N/A,FALSE,"ventas-Año";#N/A,#N/A,FALSE,"Costepro";#N/A,#N/A,FALSE,"inversion";#N/A,#N/A,FALSE,"personal";#N/A,#N/A,FALSE,"Gastos-V";#N/A,#N/A,FALSE,"Circulante";#N/A,#N/A,FALSE,"CONSOLI";#N/A,#N/A,FALSE,"Es-Fin";#N/A,#N/A,FALSE,"Margen-P"}</definedName>
    <definedName name="delete" localSheetId="2" hidden="1">{#N/A,#N/A,FALSE,"Hip.Bas";#N/A,#N/A,FALSE,"ventas";#N/A,#N/A,FALSE,"ingre-Año";#N/A,#N/A,FALSE,"ventas-Año";#N/A,#N/A,FALSE,"Costepro";#N/A,#N/A,FALSE,"inversion";#N/A,#N/A,FALSE,"personal";#N/A,#N/A,FALSE,"Gastos-V";#N/A,#N/A,FALSE,"Circulante";#N/A,#N/A,FALSE,"CONSOLI";#N/A,#N/A,FALSE,"Es-Fin";#N/A,#N/A,FALSE,"Margen-P"}</definedName>
    <definedName name="delete" localSheetId="1" hidden="1">{#N/A,#N/A,FALSE,"Hip.Bas";#N/A,#N/A,FALSE,"ventas";#N/A,#N/A,FALSE,"ingre-Año";#N/A,#N/A,FALSE,"ventas-Año";#N/A,#N/A,FALSE,"Costepro";#N/A,#N/A,FALSE,"inversion";#N/A,#N/A,FALSE,"personal";#N/A,#N/A,FALSE,"Gastos-V";#N/A,#N/A,FALSE,"Circulante";#N/A,#N/A,FALSE,"CONSOLI";#N/A,#N/A,FALSE,"Es-Fin";#N/A,#N/A,FALSE,"Margen-P"}</definedName>
    <definedName name="delete" hidden="1">{#N/A,#N/A,FALSE,"Hip.Bas";#N/A,#N/A,FALSE,"ventas";#N/A,#N/A,FALSE,"ingre-Año";#N/A,#N/A,FALSE,"ventas-Año";#N/A,#N/A,FALSE,"Costepro";#N/A,#N/A,FALSE,"inversion";#N/A,#N/A,FALSE,"personal";#N/A,#N/A,FALSE,"Gastos-V";#N/A,#N/A,FALSE,"Circulante";#N/A,#N/A,FALSE,"CONSOLI";#N/A,#N/A,FALSE,"Es-Fin";#N/A,#N/A,FALSE,"Margen-P"}</definedName>
    <definedName name="dfg" localSheetId="15" hidden="1">{"cover",#N/A,TRUE,"Cover";"toc6",#N/A,TRUE,"TOC";"over",#N/A,TRUE,"Overview";"ts2",#N/A,TRUE,"Det_Trans_Sum";"ei",#N/A,TRUE,"Earnings Impact";"ad",#N/A,TRUE,"accretion dilution";"hg",#N/A,TRUE,"Has-Gets";"pfis",#N/A,TRUE,"Pro Forma Income Statement";"ca",#N/A,TRUE,"Contribution_Analysis";"acq",#N/A,TRUE,"Acquirer";"tar",#N/A,TRUE,"Target"}</definedName>
    <definedName name="dfg" localSheetId="16" hidden="1">{"cover",#N/A,TRUE,"Cover";"toc6",#N/A,TRUE,"TOC";"over",#N/A,TRUE,"Overview";"ts2",#N/A,TRUE,"Det_Trans_Sum";"ei",#N/A,TRUE,"Earnings Impact";"ad",#N/A,TRUE,"accretion dilution";"hg",#N/A,TRUE,"Has-Gets";"pfis",#N/A,TRUE,"Pro Forma Income Statement";"ca",#N/A,TRUE,"Contribution_Analysis";"acq",#N/A,TRUE,"Acquirer";"tar",#N/A,TRUE,"Target"}</definedName>
    <definedName name="dfg" localSheetId="2" hidden="1">{"cover",#N/A,TRUE,"Cover";"toc6",#N/A,TRUE,"TOC";"over",#N/A,TRUE,"Overview";"ts2",#N/A,TRUE,"Det_Trans_Sum";"ei",#N/A,TRUE,"Earnings Impact";"ad",#N/A,TRUE,"accretion dilution";"hg",#N/A,TRUE,"Has-Gets";"pfis",#N/A,TRUE,"Pro Forma Income Statement";"ca",#N/A,TRUE,"Contribution_Analysis";"acq",#N/A,TRUE,"Acquirer";"tar",#N/A,TRUE,"Target"}</definedName>
    <definedName name="dfg" localSheetId="1" hidden="1">{"cover",#N/A,TRUE,"Cover";"toc6",#N/A,TRUE,"TOC";"over",#N/A,TRUE,"Overview";"ts2",#N/A,TRUE,"Det_Trans_Sum";"ei",#N/A,TRUE,"Earnings Impact";"ad",#N/A,TRUE,"accretion dilution";"hg",#N/A,TRUE,"Has-Gets";"pfis",#N/A,TRUE,"Pro Forma Income Statement";"ca",#N/A,TRUE,"Contribution_Analysis";"acq",#N/A,TRUE,"Acquirer";"tar",#N/A,TRUE,"Target"}</definedName>
    <definedName name="dfg" hidden="1">{"cover",#N/A,TRUE,"Cover";"toc6",#N/A,TRUE,"TOC";"over",#N/A,TRUE,"Overview";"ts2",#N/A,TRUE,"Det_Trans_Sum";"ei",#N/A,TRUE,"Earnings Impact";"ad",#N/A,TRUE,"accretion dilution";"hg",#N/A,TRUE,"Has-Gets";"pfis",#N/A,TRUE,"Pro Forma Income Statement";"ca",#N/A,TRUE,"Contribution_Analysis";"acq",#N/A,TRUE,"Acquirer";"tar",#N/A,TRUE,"Target"}</definedName>
    <definedName name="dfgt" localSheetId="15" hidden="1">{"cover",#N/A,TRUE,"Cover";"toc6",#N/A,TRUE,"TOC";"over",#N/A,TRUE,"Overview";"ts2",#N/A,TRUE,"Det_Trans_Sum";"ei1",#N/A,TRUE,"Earnings Impact";"ad1",#N/A,TRUE,"accretion dilution";"hg1",#N/A,TRUE,"Has-Gets";"pfis1",#N/A,TRUE,"Pro Forma Income Statement";"ca1",#N/A,TRUE,"Contribution_Analysis";"acq1",#N/A,TRUE,"Acquirer";"tar1",#N/A,TRUE,"Target"}</definedName>
    <definedName name="dfgt" localSheetId="16" hidden="1">{"cover",#N/A,TRUE,"Cover";"toc6",#N/A,TRUE,"TOC";"over",#N/A,TRUE,"Overview";"ts2",#N/A,TRUE,"Det_Trans_Sum";"ei1",#N/A,TRUE,"Earnings Impact";"ad1",#N/A,TRUE,"accretion dilution";"hg1",#N/A,TRUE,"Has-Gets";"pfis1",#N/A,TRUE,"Pro Forma Income Statement";"ca1",#N/A,TRUE,"Contribution_Analysis";"acq1",#N/A,TRUE,"Acquirer";"tar1",#N/A,TRUE,"Target"}</definedName>
    <definedName name="dfgt" localSheetId="2" hidden="1">{"cover",#N/A,TRUE,"Cover";"toc6",#N/A,TRUE,"TOC";"over",#N/A,TRUE,"Overview";"ts2",#N/A,TRUE,"Det_Trans_Sum";"ei1",#N/A,TRUE,"Earnings Impact";"ad1",#N/A,TRUE,"accretion dilution";"hg1",#N/A,TRUE,"Has-Gets";"pfis1",#N/A,TRUE,"Pro Forma Income Statement";"ca1",#N/A,TRUE,"Contribution_Analysis";"acq1",#N/A,TRUE,"Acquirer";"tar1",#N/A,TRUE,"Target"}</definedName>
    <definedName name="dfgt" localSheetId="1" hidden="1">{"cover",#N/A,TRUE,"Cover";"toc6",#N/A,TRUE,"TOC";"over",#N/A,TRUE,"Overview";"ts2",#N/A,TRUE,"Det_Trans_Sum";"ei1",#N/A,TRUE,"Earnings Impact";"ad1",#N/A,TRUE,"accretion dilution";"hg1",#N/A,TRUE,"Has-Gets";"pfis1",#N/A,TRUE,"Pro Forma Income Statement";"ca1",#N/A,TRUE,"Contribution_Analysis";"acq1",#N/A,TRUE,"Acquirer";"tar1",#N/A,TRUE,"Target"}</definedName>
    <definedName name="dfgt" hidden="1">{"cover",#N/A,TRUE,"Cover";"toc6",#N/A,TRUE,"TOC";"over",#N/A,TRUE,"Overview";"ts2",#N/A,TRUE,"Det_Trans_Sum";"ei1",#N/A,TRUE,"Earnings Impact";"ad1",#N/A,TRUE,"accretion dilution";"hg1",#N/A,TRUE,"Has-Gets";"pfis1",#N/A,TRUE,"Pro Forma Income Statement";"ca1",#N/A,TRUE,"Contribution_Analysis";"acq1",#N/A,TRUE,"Acquirer";"tar1",#N/A,TRUE,"Target"}</definedName>
    <definedName name="DHL" localSheetId="16" hidden="1">{"SUMM",#N/A,TRUE,"C";"ACT_PROD",#N/A,TRUE,"A";"ACT_SHIP",#N/A,TRUE,"A";"BP_YLD",#N/A,TRUE,"B";"ACTZ_PROD",#N/A,TRUE,"D";"ACTZ_SHIP",#N/A,TRUE,"D";"ACTZ_YLD",#N/A,TRUE,"E";"CPSI_PROD",#N/A,TRUE,"F";"CPSI_SHIP",#N/A,TRUE,"F"}</definedName>
    <definedName name="DHL" localSheetId="2" hidden="1">{"SUMM",#N/A,TRUE,"C";"ACT_PROD",#N/A,TRUE,"A";"ACT_SHIP",#N/A,TRUE,"A";"BP_YLD",#N/A,TRUE,"B";"ACTZ_PROD",#N/A,TRUE,"D";"ACTZ_SHIP",#N/A,TRUE,"D";"ACTZ_YLD",#N/A,TRUE,"E";"CPSI_PROD",#N/A,TRUE,"F";"CPSI_SHIP",#N/A,TRUE,"F"}</definedName>
    <definedName name="DHL" localSheetId="1" hidden="1">{"SUMM",#N/A,TRUE,"C";"ACT_PROD",#N/A,TRUE,"A";"ACT_SHIP",#N/A,TRUE,"A";"BP_YLD",#N/A,TRUE,"B";"ACTZ_PROD",#N/A,TRUE,"D";"ACTZ_SHIP",#N/A,TRUE,"D";"ACTZ_YLD",#N/A,TRUE,"E";"CPSI_PROD",#N/A,TRUE,"F";"CPSI_SHIP",#N/A,TRUE,"F"}</definedName>
    <definedName name="DHL" hidden="1">{"SUMM",#N/A,TRUE,"C";"ACT_PROD",#N/A,TRUE,"A";"ACT_SHIP",#N/A,TRUE,"A";"BP_YLD",#N/A,TRUE,"B";"ACTZ_PROD",#N/A,TRUE,"D";"ACTZ_SHIP",#N/A,TRUE,"D";"ACTZ_YLD",#N/A,TRUE,"E";"CPSI_PROD",#N/A,TRUE,"F";"CPSI_SHIP",#N/A,TRUE,"F"}</definedName>
    <definedName name="drg" localSheetId="15" hidden="1">{"cover",#N/A,TRUE,"Cover";"toc5",#N/A,TRUE,"TOC";"over",#N/A,TRUE,"Overview";"ts2",#N/A,TRUE,"Det_Trans_Sum";"ei3",#N/A,TRUE,"Earnings Impact";"ad3",#N/A,TRUE,"accretion dilution";"pfis3",#N/A,TRUE,"Pro Forma Income Statement";"ca3",#N/A,TRUE,"Contribution_Analysis";"acq3",#N/A,TRUE,"Acquirer";"tar3",#N/A,TRUE,"Target"}</definedName>
    <definedName name="drg" localSheetId="16" hidden="1">{"cover",#N/A,TRUE,"Cover";"toc5",#N/A,TRUE,"TOC";"over",#N/A,TRUE,"Overview";"ts2",#N/A,TRUE,"Det_Trans_Sum";"ei3",#N/A,TRUE,"Earnings Impact";"ad3",#N/A,TRUE,"accretion dilution";"pfis3",#N/A,TRUE,"Pro Forma Income Statement";"ca3",#N/A,TRUE,"Contribution_Analysis";"acq3",#N/A,TRUE,"Acquirer";"tar3",#N/A,TRUE,"Target"}</definedName>
    <definedName name="drg" localSheetId="2" hidden="1">{"cover",#N/A,TRUE,"Cover";"toc5",#N/A,TRUE,"TOC";"over",#N/A,TRUE,"Overview";"ts2",#N/A,TRUE,"Det_Trans_Sum";"ei3",#N/A,TRUE,"Earnings Impact";"ad3",#N/A,TRUE,"accretion dilution";"pfis3",#N/A,TRUE,"Pro Forma Income Statement";"ca3",#N/A,TRUE,"Contribution_Analysis";"acq3",#N/A,TRUE,"Acquirer";"tar3",#N/A,TRUE,"Target"}</definedName>
    <definedName name="drg" localSheetId="1" hidden="1">{"cover",#N/A,TRUE,"Cover";"toc5",#N/A,TRUE,"TOC";"over",#N/A,TRUE,"Overview";"ts2",#N/A,TRUE,"Det_Trans_Sum";"ei3",#N/A,TRUE,"Earnings Impact";"ad3",#N/A,TRUE,"accretion dilution";"pfis3",#N/A,TRUE,"Pro Forma Income Statement";"ca3",#N/A,TRUE,"Contribution_Analysis";"acq3",#N/A,TRUE,"Acquirer";"tar3",#N/A,TRUE,"Target"}</definedName>
    <definedName name="drg" hidden="1">{"cover",#N/A,TRUE,"Cover";"toc5",#N/A,TRUE,"TOC";"over",#N/A,TRUE,"Overview";"ts2",#N/A,TRUE,"Det_Trans_Sum";"ei3",#N/A,TRUE,"Earnings Impact";"ad3",#N/A,TRUE,"accretion dilution";"pfis3",#N/A,TRUE,"Pro Forma Income Statement";"ca3",#N/A,TRUE,"Contribution_Analysis";"acq3",#N/A,TRUE,"Acquirer";"tar3",#N/A,TRUE,"Target"}</definedName>
    <definedName name="eh" localSheetId="15" hidden="1">{"cover",#N/A,TRUE,"Cover";"toc3",#N/A,TRUE,"TOC";"over",#N/A,TRUE,"Overview";"ts2",#N/A,TRUE,"Det_Trans_Sum";"ei2c",#N/A,TRUE,"Earnings Impact";"ad2",#N/A,TRUE,"accretion dilution";"pfis2",#N/A,TRUE,"Pro Forma Income Statement";"acq2c",#N/A,TRUE,"Acquirer";"tar2c",#N/A,TRUE,"Target"}</definedName>
    <definedName name="eh" localSheetId="16" hidden="1">{"cover",#N/A,TRUE,"Cover";"toc3",#N/A,TRUE,"TOC";"over",#N/A,TRUE,"Overview";"ts2",#N/A,TRUE,"Det_Trans_Sum";"ei2c",#N/A,TRUE,"Earnings Impact";"ad2",#N/A,TRUE,"accretion dilution";"pfis2",#N/A,TRUE,"Pro Forma Income Statement";"acq2c",#N/A,TRUE,"Acquirer";"tar2c",#N/A,TRUE,"Target"}</definedName>
    <definedName name="eh" localSheetId="2" hidden="1">{"cover",#N/A,TRUE,"Cover";"toc3",#N/A,TRUE,"TOC";"over",#N/A,TRUE,"Overview";"ts2",#N/A,TRUE,"Det_Trans_Sum";"ei2c",#N/A,TRUE,"Earnings Impact";"ad2",#N/A,TRUE,"accretion dilution";"pfis2",#N/A,TRUE,"Pro Forma Income Statement";"acq2c",#N/A,TRUE,"Acquirer";"tar2c",#N/A,TRUE,"Target"}</definedName>
    <definedName name="eh" localSheetId="1" hidden="1">{"cover",#N/A,TRUE,"Cover";"toc3",#N/A,TRUE,"TOC";"over",#N/A,TRUE,"Overview";"ts2",#N/A,TRUE,"Det_Trans_Sum";"ei2c",#N/A,TRUE,"Earnings Impact";"ad2",#N/A,TRUE,"accretion dilution";"pfis2",#N/A,TRUE,"Pro Forma Income Statement";"acq2c",#N/A,TRUE,"Acquirer";"tar2c",#N/A,TRUE,"Target"}</definedName>
    <definedName name="eh" hidden="1">{"cover",#N/A,TRUE,"Cover";"toc3",#N/A,TRUE,"TOC";"over",#N/A,TRUE,"Overview";"ts2",#N/A,TRUE,"Det_Trans_Sum";"ei2c",#N/A,TRUE,"Earnings Impact";"ad2",#N/A,TRUE,"accretion dilution";"pfis2",#N/A,TRUE,"Pro Forma Income Statement";"acq2c",#N/A,TRUE,"Acquirer";"tar2c",#N/A,TRUE,"Target"}</definedName>
    <definedName name="ERROR2" localSheetId="15" hidden="1">{"FTSE100","COMPANIES",TRUE}</definedName>
    <definedName name="ERROR2" localSheetId="16" hidden="1">{"FTSE100","COMPANIES",TRUE}</definedName>
    <definedName name="ERROR2" localSheetId="2" hidden="1">{"FTSE100","COMPANIES",TRUE}</definedName>
    <definedName name="ERROR2" localSheetId="1" hidden="1">{"FTSE100","COMPANIES",TRUE}</definedName>
    <definedName name="ERROR2" hidden="1">{"FTSE100","COMPANIES",TRUE}</definedName>
    <definedName name="esnrc100c1_values" localSheetId="15" hidden="1">{"FTSE100","COMPANIES",TRUE}</definedName>
    <definedName name="esnrc100c1_values" localSheetId="16" hidden="1">{"FTSE100","COMPANIES",TRUE}</definedName>
    <definedName name="esnrc100c1_values" localSheetId="2" hidden="1">{"FTSE100","COMPANIES",TRUE}</definedName>
    <definedName name="esnrc100c1_values" localSheetId="1" hidden="1">{"FTSE100","COMPANIES",TRUE}</definedName>
    <definedName name="esnrc100c1_values" hidden="1">{"FTSE100","COMPANIES",TRUE}</definedName>
    <definedName name="esnrc1c1" hidden="1">'[9]Sheet 1'!#REF!</definedName>
    <definedName name="esnrc20c1" hidden="1">'[9]Sheet 1'!#REF!</definedName>
    <definedName name="esnrc25c1" hidden="1">'[9]Sheet 1'!$F$5</definedName>
    <definedName name="esnrc33c1_values" localSheetId="15" hidden="1">{"EUMOT","COMPANIES",TRUE}</definedName>
    <definedName name="esnrc33c1_values" localSheetId="16" hidden="1">{"EUMOT","COMPANIES",TRUE}</definedName>
    <definedName name="esnrc33c1_values" localSheetId="2" hidden="1">{"EUMOT","COMPANIES",TRUE}</definedName>
    <definedName name="esnrc33c1_values" localSheetId="1" hidden="1">{"EUMOT","COMPANIES",TRUE}</definedName>
    <definedName name="esnrc33c1_values" hidden="1">{"EUMOT","COMPANIES",TRUE}</definedName>
    <definedName name="esnrc56c1_values" localSheetId="15" hidden="1">{"ASCONGRP","COMPANIES",TRUE}</definedName>
    <definedName name="esnrc56c1_values" localSheetId="16" hidden="1">{"ASCONGRP","COMPANIES",TRUE}</definedName>
    <definedName name="esnrc56c1_values" localSheetId="2" hidden="1">{"ASCONGRP","COMPANIES",TRUE}</definedName>
    <definedName name="esnrc56c1_values" localSheetId="1" hidden="1">{"ASCONGRP","COMPANIES",TRUE}</definedName>
    <definedName name="esnrc56c1_values" hidden="1">{"ASCONGRP","COMPANIES",TRUE}</definedName>
    <definedName name="esnrc63c1_values" localSheetId="15" hidden="1">{"EUUTIGRP","COMPANIES",TRUE}</definedName>
    <definedName name="esnrc63c1_values" localSheetId="16" hidden="1">{"EUUTIGRP","COMPANIES",TRUE}</definedName>
    <definedName name="esnrc63c1_values" localSheetId="2" hidden="1">{"EUUTIGRP","COMPANIES",TRUE}</definedName>
    <definedName name="esnrc63c1_values" localSheetId="1" hidden="1">{"EUUTIGRP","COMPANIES",TRUE}</definedName>
    <definedName name="esnrc63c1_values" hidden="1">{"EUUTIGRP","COMPANIES",TRUE}</definedName>
    <definedName name="esnrc91c1_values" localSheetId="15" hidden="1">{"EUUTI","COMPANIES",TRUE}</definedName>
    <definedName name="esnrc91c1_values" localSheetId="16" hidden="1">{"EUUTI","COMPANIES",TRUE}</definedName>
    <definedName name="esnrc91c1_values" localSheetId="2" hidden="1">{"EUUTI","COMPANIES",TRUE}</definedName>
    <definedName name="esnrc91c1_values" localSheetId="1" hidden="1">{"EUUTI","COMPANIES",TRUE}</definedName>
    <definedName name="esnrc91c1_values" hidden="1">{"EUUTI","COMPANIES",TRUE}</definedName>
    <definedName name="Expeditors" localSheetId="16" hidden="1">{"SUMM",#N/A,TRUE,"C";"ACT_PROD",#N/A,TRUE,"A";"ACT_SHIP",#N/A,TRUE,"A";"BP_YLD",#N/A,TRUE,"B";"ACTZ_PROD",#N/A,TRUE,"D";"ACTZ_SHIP",#N/A,TRUE,"D";"ACTZ_YLD",#N/A,TRUE,"E";"CPSI_PROD",#N/A,TRUE,"F";"CPSI_SHIP",#N/A,TRUE,"F"}</definedName>
    <definedName name="Expeditors" localSheetId="2" hidden="1">{"SUMM",#N/A,TRUE,"C";"ACT_PROD",#N/A,TRUE,"A";"ACT_SHIP",#N/A,TRUE,"A";"BP_YLD",#N/A,TRUE,"B";"ACTZ_PROD",#N/A,TRUE,"D";"ACTZ_SHIP",#N/A,TRUE,"D";"ACTZ_YLD",#N/A,TRUE,"E";"CPSI_PROD",#N/A,TRUE,"F";"CPSI_SHIP",#N/A,TRUE,"F"}</definedName>
    <definedName name="Expeditors" localSheetId="1" hidden="1">{"SUMM",#N/A,TRUE,"C";"ACT_PROD",#N/A,TRUE,"A";"ACT_SHIP",#N/A,TRUE,"A";"BP_YLD",#N/A,TRUE,"B";"ACTZ_PROD",#N/A,TRUE,"D";"ACTZ_SHIP",#N/A,TRUE,"D";"ACTZ_YLD",#N/A,TRUE,"E";"CPSI_PROD",#N/A,TRUE,"F";"CPSI_SHIP",#N/A,TRUE,"F"}</definedName>
    <definedName name="Expeditors" hidden="1">{"SUMM",#N/A,TRUE,"C";"ACT_PROD",#N/A,TRUE,"A";"ACT_SHIP",#N/A,TRUE,"A";"BP_YLD",#N/A,TRUE,"B";"ACTZ_PROD",#N/A,TRUE,"D";"ACTZ_SHIP",#N/A,TRUE,"D";"ACTZ_YLD",#N/A,TRUE,"E";"CPSI_PROD",#N/A,TRUE,"F";"CPSI_SHIP",#N/A,TRUE,"F"}</definedName>
    <definedName name="fgdzfbdzfbv" localSheetId="15" hidden="1">{"EUUTIGRP","COMPANIES",TRUE}</definedName>
    <definedName name="fgdzfbdzfbv" localSheetId="16" hidden="1">{"EUUTIGRP","COMPANIES",TRUE}</definedName>
    <definedName name="fgdzfbdzfbv" localSheetId="2" hidden="1">{"EUUTIGRP","COMPANIES",TRUE}</definedName>
    <definedName name="fgdzfbdzfbv" localSheetId="1" hidden="1">{"EUUTIGRP","COMPANIES",TRUE}</definedName>
    <definedName name="fgdzfbdzfbv" hidden="1">{"EUUTIGRP","COMPANIES",TRUE}</definedName>
    <definedName name="fh" localSheetId="1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fh" localSheetId="16"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fh" localSheetId="2"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fh" localSheetId="1"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fh"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gdf" localSheetId="15" hidden="1">{#N/A,#N/A,FALSE,"Hip.Bas";#N/A,#N/A,FALSE,"ventas";#N/A,#N/A,FALSE,"ingre-Año";#N/A,#N/A,FALSE,"ventas-Año";#N/A,#N/A,FALSE,"Costepro";#N/A,#N/A,FALSE,"inversion";#N/A,#N/A,FALSE,"personal";#N/A,#N/A,FALSE,"Gastos-V";#N/A,#N/A,FALSE,"Circulante";#N/A,#N/A,FALSE,"CONSOLI";#N/A,#N/A,FALSE,"Es-Fin";#N/A,#N/A,FALSE,"Margen-P"}</definedName>
    <definedName name="gdf" localSheetId="16" hidden="1">{#N/A,#N/A,FALSE,"Hip.Bas";#N/A,#N/A,FALSE,"ventas";#N/A,#N/A,FALSE,"ingre-Año";#N/A,#N/A,FALSE,"ventas-Año";#N/A,#N/A,FALSE,"Costepro";#N/A,#N/A,FALSE,"inversion";#N/A,#N/A,FALSE,"personal";#N/A,#N/A,FALSE,"Gastos-V";#N/A,#N/A,FALSE,"Circulante";#N/A,#N/A,FALSE,"CONSOLI";#N/A,#N/A,FALSE,"Es-Fin";#N/A,#N/A,FALSE,"Margen-P"}</definedName>
    <definedName name="gdf" localSheetId="2" hidden="1">{#N/A,#N/A,FALSE,"Hip.Bas";#N/A,#N/A,FALSE,"ventas";#N/A,#N/A,FALSE,"ingre-Año";#N/A,#N/A,FALSE,"ventas-Año";#N/A,#N/A,FALSE,"Costepro";#N/A,#N/A,FALSE,"inversion";#N/A,#N/A,FALSE,"personal";#N/A,#N/A,FALSE,"Gastos-V";#N/A,#N/A,FALSE,"Circulante";#N/A,#N/A,FALSE,"CONSOLI";#N/A,#N/A,FALSE,"Es-Fin";#N/A,#N/A,FALSE,"Margen-P"}</definedName>
    <definedName name="gdf" localSheetId="1" hidden="1">{#N/A,#N/A,FALSE,"Hip.Bas";#N/A,#N/A,FALSE,"ventas";#N/A,#N/A,FALSE,"ingre-Año";#N/A,#N/A,FALSE,"ventas-Año";#N/A,#N/A,FALSE,"Costepro";#N/A,#N/A,FALSE,"inversion";#N/A,#N/A,FALSE,"personal";#N/A,#N/A,FALSE,"Gastos-V";#N/A,#N/A,FALSE,"Circulante";#N/A,#N/A,FALSE,"CONSOLI";#N/A,#N/A,FALSE,"Es-Fin";#N/A,#N/A,FALSE,"Margen-P"}</definedName>
    <definedName name="gdf" hidden="1">{#N/A,#N/A,FALSE,"Hip.Bas";#N/A,#N/A,FALSE,"ventas";#N/A,#N/A,FALSE,"ingre-Año";#N/A,#N/A,FALSE,"ventas-Año";#N/A,#N/A,FALSE,"Costepro";#N/A,#N/A,FALSE,"inversion";#N/A,#N/A,FALSE,"personal";#N/A,#N/A,FALSE,"Gastos-V";#N/A,#N/A,FALSE,"Circulante";#N/A,#N/A,FALSE,"CONSOLI";#N/A,#N/A,FALSE,"Es-Fin";#N/A,#N/A,FALSE,"Margen-P"}</definedName>
    <definedName name="gfhv" localSheetId="15" hidden="1">{#N/A,#N/A,FALSE,"Hip.Bas";#N/A,#N/A,FALSE,"ventas";#N/A,#N/A,FALSE,"ingre-Año";#N/A,#N/A,FALSE,"ventas-Año";#N/A,#N/A,FALSE,"Costepro";#N/A,#N/A,FALSE,"inversion";#N/A,#N/A,FALSE,"personal";#N/A,#N/A,FALSE,"Gastos-V";#N/A,#N/A,FALSE,"Circulante";#N/A,#N/A,FALSE,"CONSOLI";#N/A,#N/A,FALSE,"Es-Fin";#N/A,#N/A,FALSE,"Margen-P"}</definedName>
    <definedName name="gfhv" localSheetId="16" hidden="1">{#N/A,#N/A,FALSE,"Hip.Bas";#N/A,#N/A,FALSE,"ventas";#N/A,#N/A,FALSE,"ingre-Año";#N/A,#N/A,FALSE,"ventas-Año";#N/A,#N/A,FALSE,"Costepro";#N/A,#N/A,FALSE,"inversion";#N/A,#N/A,FALSE,"personal";#N/A,#N/A,FALSE,"Gastos-V";#N/A,#N/A,FALSE,"Circulante";#N/A,#N/A,FALSE,"CONSOLI";#N/A,#N/A,FALSE,"Es-Fin";#N/A,#N/A,FALSE,"Margen-P"}</definedName>
    <definedName name="gfhv" localSheetId="2" hidden="1">{#N/A,#N/A,FALSE,"Hip.Bas";#N/A,#N/A,FALSE,"ventas";#N/A,#N/A,FALSE,"ingre-Año";#N/A,#N/A,FALSE,"ventas-Año";#N/A,#N/A,FALSE,"Costepro";#N/A,#N/A,FALSE,"inversion";#N/A,#N/A,FALSE,"personal";#N/A,#N/A,FALSE,"Gastos-V";#N/A,#N/A,FALSE,"Circulante";#N/A,#N/A,FALSE,"CONSOLI";#N/A,#N/A,FALSE,"Es-Fin";#N/A,#N/A,FALSE,"Margen-P"}</definedName>
    <definedName name="gfhv" localSheetId="1" hidden="1">{#N/A,#N/A,FALSE,"Hip.Bas";#N/A,#N/A,FALSE,"ventas";#N/A,#N/A,FALSE,"ingre-Año";#N/A,#N/A,FALSE,"ventas-Año";#N/A,#N/A,FALSE,"Costepro";#N/A,#N/A,FALSE,"inversion";#N/A,#N/A,FALSE,"personal";#N/A,#N/A,FALSE,"Gastos-V";#N/A,#N/A,FALSE,"Circulante";#N/A,#N/A,FALSE,"CONSOLI";#N/A,#N/A,FALSE,"Es-Fin";#N/A,#N/A,FALSE,"Margen-P"}</definedName>
    <definedName name="gfhv" hidden="1">{#N/A,#N/A,FALSE,"Hip.Bas";#N/A,#N/A,FALSE,"ventas";#N/A,#N/A,FALSE,"ingre-Año";#N/A,#N/A,FALSE,"ventas-Año";#N/A,#N/A,FALSE,"Costepro";#N/A,#N/A,FALSE,"inversion";#N/A,#N/A,FALSE,"personal";#N/A,#N/A,FALSE,"Gastos-V";#N/A,#N/A,FALSE,"Circulante";#N/A,#N/A,FALSE,"CONSOLI";#N/A,#N/A,FALSE,"Es-Fin";#N/A,#N/A,FALSE,"Margen-P"}</definedName>
    <definedName name="H" localSheetId="15" hidden="1">{"'Normal'!$B$10:$P$43"}</definedName>
    <definedName name="H" localSheetId="16" hidden="1">{"'Normal'!$B$10:$P$43"}</definedName>
    <definedName name="H" localSheetId="2" hidden="1">{"'Normal'!$B$10:$P$43"}</definedName>
    <definedName name="H" localSheetId="1" hidden="1">{"'Normal'!$B$10:$P$43"}</definedName>
    <definedName name="H" hidden="1">{"'Normal'!$B$10:$P$43"}</definedName>
    <definedName name="hei" localSheetId="15" hidden="1">'[3]#REF'!#REF!</definedName>
    <definedName name="hei" localSheetId="16" hidden="1">'[3]#REF'!#REF!</definedName>
    <definedName name="hei" localSheetId="2" hidden="1">'[3]#REF'!#REF!</definedName>
    <definedName name="hei" localSheetId="1" hidden="1">'[3]#REF'!#REF!</definedName>
    <definedName name="hei" hidden="1">'[3]#REF'!#REF!</definedName>
    <definedName name="HTML_CodePage" hidden="1">1252</definedName>
    <definedName name="HTML_Control" localSheetId="15" hidden="1">{"'Normal'!$B$10:$P$43"}</definedName>
    <definedName name="HTML_Control" localSheetId="16" hidden="1">{"'Normal'!$B$10:$P$43"}</definedName>
    <definedName name="HTML_Control" localSheetId="2" hidden="1">{"'Normal'!$B$10:$P$43"}</definedName>
    <definedName name="HTML_Control" localSheetId="1" hidden="1">{"'Normal'!$B$10:$P$43"}</definedName>
    <definedName name="HTML_Control" hidden="1">{"'Normal'!$B$10:$P$43"}</definedName>
    <definedName name="HTML_Description" hidden="1">""</definedName>
    <definedName name="HTML_Email" hidden="1">""</definedName>
    <definedName name="HTML_Header" hidden="1">"Normal"</definedName>
    <definedName name="HTML_LastUpdate" hidden="1">"01.09.97"</definedName>
    <definedName name="HTML_LineAfter" hidden="1">FALSE</definedName>
    <definedName name="HTML_LineBefore" hidden="1">FALSE</definedName>
    <definedName name="HTML_Name" hidden="1">"Karl Trygve Madsen"</definedName>
    <definedName name="HTML_OBDlg2" hidden="1">TRUE</definedName>
    <definedName name="HTML_OBDlg4" hidden="1">TRUE</definedName>
    <definedName name="HTML_OS" hidden="1">0</definedName>
    <definedName name="HTML_PathFile" hidden="1">"O:\SO_ARC\TEMPLATE\MinHTML.htm"</definedName>
    <definedName name="HTML_Title" hidden="1">"felleskostnader"</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 hidden="1">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40868.331875</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WEEK" hidden="1">50000</definedName>
    <definedName name="IQ_WEIGHTED_AVG_PRICE" hidden="1">"c1334"</definedName>
    <definedName name="IQ_WIP_INV" hidden="1">"c1335"</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ORKMEN_WRITTEN" hidden="1">"c1336"</definedName>
    <definedName name="IQ_YEARHIGH" hidden="1">"c1337"</definedName>
    <definedName name="IQ_YEARLOW" hidden="1">"c1338"</definedName>
    <definedName name="IQ_YTD" hidden="1">3000</definedName>
    <definedName name="IQ_YTDMONTH" hidden="1">130000</definedName>
    <definedName name="IQ_Z_SCORE" hidden="1">"c1339"</definedName>
    <definedName name="ko" localSheetId="15" hidden="1">{#N/A,#N/A,FALSE,"Hip.Bas";#N/A,#N/A,FALSE,"ventas";#N/A,#N/A,FALSE,"ingre-Año";#N/A,#N/A,FALSE,"ventas-Año";#N/A,#N/A,FALSE,"Costepro";#N/A,#N/A,FALSE,"inversion";#N/A,#N/A,FALSE,"personal";#N/A,#N/A,FALSE,"Gastos-V";#N/A,#N/A,FALSE,"Circulante";#N/A,#N/A,FALSE,"CONSOLI";#N/A,#N/A,FALSE,"Es-Fin";#N/A,#N/A,FALSE,"Margen-P"}</definedName>
    <definedName name="ko" localSheetId="16" hidden="1">{#N/A,#N/A,FALSE,"Hip.Bas";#N/A,#N/A,FALSE,"ventas";#N/A,#N/A,FALSE,"ingre-Año";#N/A,#N/A,FALSE,"ventas-Año";#N/A,#N/A,FALSE,"Costepro";#N/A,#N/A,FALSE,"inversion";#N/A,#N/A,FALSE,"personal";#N/A,#N/A,FALSE,"Gastos-V";#N/A,#N/A,FALSE,"Circulante";#N/A,#N/A,FALSE,"CONSOLI";#N/A,#N/A,FALSE,"Es-Fin";#N/A,#N/A,FALSE,"Margen-P"}</definedName>
    <definedName name="ko" localSheetId="2" hidden="1">{#N/A,#N/A,FALSE,"Hip.Bas";#N/A,#N/A,FALSE,"ventas";#N/A,#N/A,FALSE,"ingre-Año";#N/A,#N/A,FALSE,"ventas-Año";#N/A,#N/A,FALSE,"Costepro";#N/A,#N/A,FALSE,"inversion";#N/A,#N/A,FALSE,"personal";#N/A,#N/A,FALSE,"Gastos-V";#N/A,#N/A,FALSE,"Circulante";#N/A,#N/A,FALSE,"CONSOLI";#N/A,#N/A,FALSE,"Es-Fin";#N/A,#N/A,FALSE,"Margen-P"}</definedName>
    <definedName name="ko" localSheetId="1" hidden="1">{#N/A,#N/A,FALSE,"Hip.Bas";#N/A,#N/A,FALSE,"ventas";#N/A,#N/A,FALSE,"ingre-Año";#N/A,#N/A,FALSE,"ventas-Año";#N/A,#N/A,FALSE,"Costepro";#N/A,#N/A,FALSE,"inversion";#N/A,#N/A,FALSE,"personal";#N/A,#N/A,FALSE,"Gastos-V";#N/A,#N/A,FALSE,"Circulante";#N/A,#N/A,FALSE,"CONSOLI";#N/A,#N/A,FALSE,"Es-Fin";#N/A,#N/A,FALSE,"Margen-P"}</definedName>
    <definedName name="ko" hidden="1">{#N/A,#N/A,FALSE,"Hip.Bas";#N/A,#N/A,FALSE,"ventas";#N/A,#N/A,FALSE,"ingre-Año";#N/A,#N/A,FALSE,"ventas-Año";#N/A,#N/A,FALSE,"Costepro";#N/A,#N/A,FALSE,"inversion";#N/A,#N/A,FALSE,"personal";#N/A,#N/A,FALSE,"Gastos-V";#N/A,#N/A,FALSE,"Circulante";#N/A,#N/A,FALSE,"CONSOLI";#N/A,#N/A,FALSE,"Es-Fin";#N/A,#N/A,FALSE,"Margen-P"}</definedName>
    <definedName name="L" localSheetId="15" hidden="1">{"ASCONGRP","COMPANIES",TRUE}</definedName>
    <definedName name="L" localSheetId="16" hidden="1">{"ASCONGRP","COMPANIES",TRUE}</definedName>
    <definedName name="L" localSheetId="2" hidden="1">{"ASCONGRP","COMPANIES",TRUE}</definedName>
    <definedName name="L" localSheetId="1" hidden="1">{"ASCONGRP","COMPANIES",TRUE}</definedName>
    <definedName name="L" hidden="1">{"ASCONGRP","COMPANIES",TRUE}</definedName>
    <definedName name="limcount" hidden="1">1</definedName>
    <definedName name="Nostokonepalvelu" localSheetId="16" hidden="1">{"SUMM",#N/A,TRUE,"C";"ACT_PROD",#N/A,TRUE,"A";"ACT_SHIP",#N/A,TRUE,"A";"BP_YLD",#N/A,TRUE,"B";"ACTZ_PROD",#N/A,TRUE,"D";"ACTZ_SHIP",#N/A,TRUE,"D";"ACTZ_YLD",#N/A,TRUE,"E";"CPSI_PROD",#N/A,TRUE,"F";"CPSI_SHIP",#N/A,TRUE,"F"}</definedName>
    <definedName name="Nostokonepalvelu" localSheetId="2" hidden="1">{"SUMM",#N/A,TRUE,"C";"ACT_PROD",#N/A,TRUE,"A";"ACT_SHIP",#N/A,TRUE,"A";"BP_YLD",#N/A,TRUE,"B";"ACTZ_PROD",#N/A,TRUE,"D";"ACTZ_SHIP",#N/A,TRUE,"D";"ACTZ_YLD",#N/A,TRUE,"E";"CPSI_PROD",#N/A,TRUE,"F";"CPSI_SHIP",#N/A,TRUE,"F"}</definedName>
    <definedName name="Nostokonepalvelu" localSheetId="1" hidden="1">{"SUMM",#N/A,TRUE,"C";"ACT_PROD",#N/A,TRUE,"A";"ACT_SHIP",#N/A,TRUE,"A";"BP_YLD",#N/A,TRUE,"B";"ACTZ_PROD",#N/A,TRUE,"D";"ACTZ_SHIP",#N/A,TRUE,"D";"ACTZ_YLD",#N/A,TRUE,"E";"CPSI_PROD",#N/A,TRUE,"F";"CPSI_SHIP",#N/A,TRUE,"F"}</definedName>
    <definedName name="Nostokonepalvelu" hidden="1">{"SUMM",#N/A,TRUE,"C";"ACT_PROD",#N/A,TRUE,"A";"ACT_SHIP",#N/A,TRUE,"A";"BP_YLD",#N/A,TRUE,"B";"ACTZ_PROD",#N/A,TRUE,"D";"ACTZ_SHIP",#N/A,TRUE,"D";"ACTZ_YLD",#N/A,TRUE,"E";"CPSI_PROD",#N/A,TRUE,"F";"CPSI_SHIP",#N/A,TRUE,"F"}</definedName>
    <definedName name="Ojala" localSheetId="16"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Ojala" localSheetId="2"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Ojala" localSheetId="1"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Ojala"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op" localSheetId="15" hidden="1">{#N/A,#N/A,FALSE,"Hip.Bas";#N/A,#N/A,FALSE,"ventas";#N/A,#N/A,FALSE,"ingre-Año";#N/A,#N/A,FALSE,"ventas-Año";#N/A,#N/A,FALSE,"Costepro";#N/A,#N/A,FALSE,"inversion";#N/A,#N/A,FALSE,"personal";#N/A,#N/A,FALSE,"Gastos-V";#N/A,#N/A,FALSE,"Circulante";#N/A,#N/A,FALSE,"CONSOLI";#N/A,#N/A,FALSE,"Es-Fin";#N/A,#N/A,FALSE,"Margen-P"}</definedName>
    <definedName name="op" localSheetId="16" hidden="1">{#N/A,#N/A,FALSE,"Hip.Bas";#N/A,#N/A,FALSE,"ventas";#N/A,#N/A,FALSE,"ingre-Año";#N/A,#N/A,FALSE,"ventas-Año";#N/A,#N/A,FALSE,"Costepro";#N/A,#N/A,FALSE,"inversion";#N/A,#N/A,FALSE,"personal";#N/A,#N/A,FALSE,"Gastos-V";#N/A,#N/A,FALSE,"Circulante";#N/A,#N/A,FALSE,"CONSOLI";#N/A,#N/A,FALSE,"Es-Fin";#N/A,#N/A,FALSE,"Margen-P"}</definedName>
    <definedName name="op" localSheetId="2" hidden="1">{#N/A,#N/A,FALSE,"Hip.Bas";#N/A,#N/A,FALSE,"ventas";#N/A,#N/A,FALSE,"ingre-Año";#N/A,#N/A,FALSE,"ventas-Año";#N/A,#N/A,FALSE,"Costepro";#N/A,#N/A,FALSE,"inversion";#N/A,#N/A,FALSE,"personal";#N/A,#N/A,FALSE,"Gastos-V";#N/A,#N/A,FALSE,"Circulante";#N/A,#N/A,FALSE,"CONSOLI";#N/A,#N/A,FALSE,"Es-Fin";#N/A,#N/A,FALSE,"Margen-P"}</definedName>
    <definedName name="op" localSheetId="1" hidden="1">{#N/A,#N/A,FALSE,"Hip.Bas";#N/A,#N/A,FALSE,"ventas";#N/A,#N/A,FALSE,"ingre-Año";#N/A,#N/A,FALSE,"ventas-Año";#N/A,#N/A,FALSE,"Costepro";#N/A,#N/A,FALSE,"inversion";#N/A,#N/A,FALSE,"personal";#N/A,#N/A,FALSE,"Gastos-V";#N/A,#N/A,FALSE,"Circulante";#N/A,#N/A,FALSE,"CONSOLI";#N/A,#N/A,FALSE,"Es-Fin";#N/A,#N/A,FALSE,"Margen-P"}</definedName>
    <definedName name="op" hidden="1">{#N/A,#N/A,FALSE,"Hip.Bas";#N/A,#N/A,FALSE,"ventas";#N/A,#N/A,FALSE,"ingre-Año";#N/A,#N/A,FALSE,"ventas-Año";#N/A,#N/A,FALSE,"Costepro";#N/A,#N/A,FALSE,"inversion";#N/A,#N/A,FALSE,"personal";#N/A,#N/A,FALSE,"Gastos-V";#N/A,#N/A,FALSE,"Circulante";#N/A,#N/A,FALSE,"CONSOLI";#N/A,#N/A,FALSE,"Es-Fin";#N/A,#N/A,FALSE,"Margen-P"}</definedName>
    <definedName name="Other_land_transport_services">PÄÄSTÖKERTOIMET!$D$127</definedName>
    <definedName name="Rreparaturen" localSheetId="15" hidden="1">#REF!</definedName>
    <definedName name="Rreparaturen" localSheetId="16" hidden="1">#REF!</definedName>
    <definedName name="Rreparaturen" localSheetId="2" hidden="1">#REF!</definedName>
    <definedName name="Rreparaturen" localSheetId="1" hidden="1">#REF!</definedName>
    <definedName name="Rreparaturen" hidden="1">#REF!</definedName>
    <definedName name="saf" localSheetId="15"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saf" localSheetId="16"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saf" localSheetId="2"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saf" localSheetId="1"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saf"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SAPBEXdnldView" hidden="1">"4KM9ESR1TC8HI5IB5FJEV7VO6"</definedName>
    <definedName name="SAPBEXsysID" hidden="1">"BP1"</definedName>
    <definedName name="sdf" localSheetId="15" hidden="1">{"cover",#N/A,TRUE,"Cover";"toc1",#N/A,TRUE,"TOC";"ts1",#N/A,TRUE,"Transaction Summary";"ei2",#N/A,TRUE,"Earnings Impact";"ad2",#N/A,TRUE,"accretion dilution"}</definedName>
    <definedName name="sdf" localSheetId="16" hidden="1">{"cover",#N/A,TRUE,"Cover";"toc1",#N/A,TRUE,"TOC";"ts1",#N/A,TRUE,"Transaction Summary";"ei2",#N/A,TRUE,"Earnings Impact";"ad2",#N/A,TRUE,"accretion dilution"}</definedName>
    <definedName name="sdf" localSheetId="2" hidden="1">{"cover",#N/A,TRUE,"Cover";"toc1",#N/A,TRUE,"TOC";"ts1",#N/A,TRUE,"Transaction Summary";"ei2",#N/A,TRUE,"Earnings Impact";"ad2",#N/A,TRUE,"accretion dilution"}</definedName>
    <definedName name="sdf" localSheetId="1" hidden="1">{"cover",#N/A,TRUE,"Cover";"toc1",#N/A,TRUE,"TOC";"ts1",#N/A,TRUE,"Transaction Summary";"ei2",#N/A,TRUE,"Earnings Impact";"ad2",#N/A,TRUE,"accretion dilution"}</definedName>
    <definedName name="sdf" hidden="1">{"cover",#N/A,TRUE,"Cover";"toc1",#N/A,TRUE,"TOC";"ts1",#N/A,TRUE,"Transaction Summary";"ei2",#N/A,TRUE,"Earnings Impact";"ad2",#N/A,TRUE,"accretion dilution"}</definedName>
    <definedName name="sdfdf" localSheetId="15"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sdfdf" localSheetId="16"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sdfdf"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sdfdf"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sdfdf"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sdfgdfg" hidden="1">'[3]#REF'!#REF!</definedName>
    <definedName name="sdfgfdgsdfgdf" hidden="1">'[3]#REF'!#REF!</definedName>
    <definedName name="sencount" hidden="1">1</definedName>
    <definedName name="SP_EXCEL_LINK_a6e62ad6cd6244be80c11675919dd679" localSheetId="16" hidden="1">#REF!</definedName>
    <definedName name="SP_EXCEL_LINK_a6e62ad6cd6244be80c11675919dd679" localSheetId="2" hidden="1">#REF!</definedName>
    <definedName name="SP_EXCEL_LINK_a6e62ad6cd6244be80c11675919dd679" localSheetId="1" hidden="1">#REF!</definedName>
    <definedName name="SP_EXCEL_LINK_a6e62ad6cd6244be80c11675919dd679" hidden="1">#REF!</definedName>
    <definedName name="tina" localSheetId="15" hidden="1">{"cover",#N/A,TRUE,"Cover";"toc3",#N/A,TRUE,"TOC";"over",#N/A,TRUE,"Overview";"ts2",#N/A,TRUE,"Det_Trans_Sum";"ei1c",#N/A,TRUE,"Earnings Impact";"ad1",#N/A,TRUE,"accretion dilution";"pfis1",#N/A,TRUE,"Pro Forma Income Statement";"acq1c",#N/A,TRUE,"Acquirer";"tar1c",#N/A,TRUE,"Target"}</definedName>
    <definedName name="tina" localSheetId="16" hidden="1">{"cover",#N/A,TRUE,"Cover";"toc3",#N/A,TRUE,"TOC";"over",#N/A,TRUE,"Overview";"ts2",#N/A,TRUE,"Det_Trans_Sum";"ei1c",#N/A,TRUE,"Earnings Impact";"ad1",#N/A,TRUE,"accretion dilution";"pfis1",#N/A,TRUE,"Pro Forma Income Statement";"acq1c",#N/A,TRUE,"Acquirer";"tar1c",#N/A,TRUE,"Target"}</definedName>
    <definedName name="tina" localSheetId="2" hidden="1">{"cover",#N/A,TRUE,"Cover";"toc3",#N/A,TRUE,"TOC";"over",#N/A,TRUE,"Overview";"ts2",#N/A,TRUE,"Det_Trans_Sum";"ei1c",#N/A,TRUE,"Earnings Impact";"ad1",#N/A,TRUE,"accretion dilution";"pfis1",#N/A,TRUE,"Pro Forma Income Statement";"acq1c",#N/A,TRUE,"Acquirer";"tar1c",#N/A,TRUE,"Target"}</definedName>
    <definedName name="tina" localSheetId="1" hidden="1">{"cover",#N/A,TRUE,"Cover";"toc3",#N/A,TRUE,"TOC";"over",#N/A,TRUE,"Overview";"ts2",#N/A,TRUE,"Det_Trans_Sum";"ei1c",#N/A,TRUE,"Earnings Impact";"ad1",#N/A,TRUE,"accretion dilution";"pfis1",#N/A,TRUE,"Pro Forma Income Statement";"acq1c",#N/A,TRUE,"Acquirer";"tar1c",#N/A,TRUE,"Target"}</definedName>
    <definedName name="tina" hidden="1">{"cover",#N/A,TRUE,"Cover";"toc3",#N/A,TRUE,"TOC";"over",#N/A,TRUE,"Overview";"ts2",#N/A,TRUE,"Det_Trans_Sum";"ei1c",#N/A,TRUE,"Earnings Impact";"ad1",#N/A,TRUE,"accretion dilution";"pfis1",#N/A,TRUE,"Pro Forma Income Statement";"acq1c",#N/A,TRUE,"Acquirer";"tar1c",#N/A,TRUE,"Target"}</definedName>
    <definedName name="w" localSheetId="15" hidden="1">{"cover",#N/A,TRUE,"Cover";"toc6",#N/A,TRUE,"TOC";"over",#N/A,TRUE,"Overview";"ts2",#N/A,TRUE,"Det_Trans_Sum";"ei1",#N/A,TRUE,"Earnings Impact";"ad1",#N/A,TRUE,"accretion dilution";"hg1",#N/A,TRUE,"Has-Gets";"pfis1",#N/A,TRUE,"Pro Forma Income Statement";"ca1",#N/A,TRUE,"Contribution_Analysis";"acq1",#N/A,TRUE,"Acquirer";"tar1",#N/A,TRUE,"Target"}</definedName>
    <definedName name="w" localSheetId="16" hidden="1">{"cover",#N/A,TRUE,"Cover";"toc6",#N/A,TRUE,"TOC";"over",#N/A,TRUE,"Overview";"ts2",#N/A,TRUE,"Det_Trans_Sum";"ei1",#N/A,TRUE,"Earnings Impact";"ad1",#N/A,TRUE,"accretion dilution";"hg1",#N/A,TRUE,"Has-Gets";"pfis1",#N/A,TRUE,"Pro Forma Income Statement";"ca1",#N/A,TRUE,"Contribution_Analysis";"acq1",#N/A,TRUE,"Acquirer";"tar1",#N/A,TRUE,"Target"}</definedName>
    <definedName name="w" localSheetId="2" hidden="1">{"cover",#N/A,TRUE,"Cover";"toc6",#N/A,TRUE,"TOC";"over",#N/A,TRUE,"Overview";"ts2",#N/A,TRUE,"Det_Trans_Sum";"ei1",#N/A,TRUE,"Earnings Impact";"ad1",#N/A,TRUE,"accretion dilution";"hg1",#N/A,TRUE,"Has-Gets";"pfis1",#N/A,TRUE,"Pro Forma Income Statement";"ca1",#N/A,TRUE,"Contribution_Analysis";"acq1",#N/A,TRUE,"Acquirer";"tar1",#N/A,TRUE,"Target"}</definedName>
    <definedName name="w" localSheetId="1" hidden="1">{"cover",#N/A,TRUE,"Cover";"toc6",#N/A,TRUE,"TOC";"over",#N/A,TRUE,"Overview";"ts2",#N/A,TRUE,"Det_Trans_Sum";"ei1",#N/A,TRUE,"Earnings Impact";"ad1",#N/A,TRUE,"accretion dilution";"hg1",#N/A,TRUE,"Has-Gets";"pfis1",#N/A,TRUE,"Pro Forma Income Statement";"ca1",#N/A,TRUE,"Contribution_Analysis";"acq1",#N/A,TRUE,"Acquirer";"tar1",#N/A,TRUE,"Target"}</definedName>
    <definedName name="w" hidden="1">{"cover",#N/A,TRUE,"Cover";"toc6",#N/A,TRUE,"TOC";"over",#N/A,TRUE,"Overview";"ts2",#N/A,TRUE,"Det_Trans_Sum";"ei1",#N/A,TRUE,"Earnings Impact";"ad1",#N/A,TRUE,"accretion dilution";"hg1",#N/A,TRUE,"Has-Gets";"pfis1",#N/A,TRUE,"Pro Forma Income Statement";"ca1",#N/A,TRUE,"Contribution_Analysis";"acq1",#N/A,TRUE,"Acquirer";"tar1",#N/A,TRUE,"Target"}</definedName>
    <definedName name="wer" localSheetId="15" hidden="1">{"cover",#N/A,TRUE,"Cover";"toc6",#N/A,TRUE,"TOC";"pfis3",#N/A,TRUE,"Overview";"ts2",#N/A,TRUE,"Det_Trans_Sum";"ei2c",#N/A,TRUE,"Earnings Impact";"ad2",#N/A,TRUE,"accretion dilution";"hg2",#N/A,TRUE,"Has-Gets";"pfis2",#N/A,TRUE,"Pro Forma Income Statement";"ca2",#N/A,TRUE,"Contribution_Analysis";"acq2c",#N/A,TRUE,"Acquirer";"tar2c",#N/A,TRUE,"Target"}</definedName>
    <definedName name="wer" localSheetId="16" hidden="1">{"cover",#N/A,TRUE,"Cover";"toc6",#N/A,TRUE,"TOC";"pfis3",#N/A,TRUE,"Overview";"ts2",#N/A,TRUE,"Det_Trans_Sum";"ei2c",#N/A,TRUE,"Earnings Impact";"ad2",#N/A,TRUE,"accretion dilution";"hg2",#N/A,TRUE,"Has-Gets";"pfis2",#N/A,TRUE,"Pro Forma Income Statement";"ca2",#N/A,TRUE,"Contribution_Analysis";"acq2c",#N/A,TRUE,"Acquirer";"tar2c",#N/A,TRUE,"Target"}</definedName>
    <definedName name="wer" localSheetId="2" hidden="1">{"cover",#N/A,TRUE,"Cover";"toc6",#N/A,TRUE,"TOC";"pfis3",#N/A,TRUE,"Overview";"ts2",#N/A,TRUE,"Det_Trans_Sum";"ei2c",#N/A,TRUE,"Earnings Impact";"ad2",#N/A,TRUE,"accretion dilution";"hg2",#N/A,TRUE,"Has-Gets";"pfis2",#N/A,TRUE,"Pro Forma Income Statement";"ca2",#N/A,TRUE,"Contribution_Analysis";"acq2c",#N/A,TRUE,"Acquirer";"tar2c",#N/A,TRUE,"Target"}</definedName>
    <definedName name="wer" localSheetId="1" hidden="1">{"cover",#N/A,TRUE,"Cover";"toc6",#N/A,TRUE,"TOC";"pfis3",#N/A,TRUE,"Overview";"ts2",#N/A,TRUE,"Det_Trans_Sum";"ei2c",#N/A,TRUE,"Earnings Impact";"ad2",#N/A,TRUE,"accretion dilution";"hg2",#N/A,TRUE,"Has-Gets";"pfis2",#N/A,TRUE,"Pro Forma Income Statement";"ca2",#N/A,TRUE,"Contribution_Analysis";"acq2c",#N/A,TRUE,"Acquirer";"tar2c",#N/A,TRUE,"Target"}</definedName>
    <definedName name="wer" hidden="1">{"cover",#N/A,TRUE,"Cover";"toc6",#N/A,TRUE,"TOC";"pfis3",#N/A,TRUE,"Overview";"ts2",#N/A,TRUE,"Det_Trans_Sum";"ei2c",#N/A,TRUE,"Earnings Impact";"ad2",#N/A,TRUE,"accretion dilution";"hg2",#N/A,TRUE,"Has-Gets";"pfis2",#N/A,TRUE,"Pro Forma Income Statement";"ca2",#N/A,TRUE,"Contribution_Analysis";"acq2c",#N/A,TRUE,"Acquirer";"tar2c",#N/A,TRUE,"Target"}</definedName>
    <definedName name="wererwer" localSheetId="15" hidden="1">{"cover",#N/A,TRUE,"Cover";"toc5",#N/A,TRUE,"TOC";"over",#N/A,TRUE,"Overview";"ts2",#N/A,TRUE,"Det_Trans_Sum";"ei",#N/A,TRUE,"Earnings Impact";"ad",#N/A,TRUE,"accretion dilution";"pfis",#N/A,TRUE,"Pro Forma Income Statement";"ca",#N/A,TRUE,"Contribution_Analysis";"acq",#N/A,TRUE,"Acquirer";"tar",#N/A,TRUE,"Target"}</definedName>
    <definedName name="wererwer" localSheetId="16" hidden="1">{"cover",#N/A,TRUE,"Cover";"toc5",#N/A,TRUE,"TOC";"over",#N/A,TRUE,"Overview";"ts2",#N/A,TRUE,"Det_Trans_Sum";"ei",#N/A,TRUE,"Earnings Impact";"ad",#N/A,TRUE,"accretion dilution";"pfis",#N/A,TRUE,"Pro Forma Income Statement";"ca",#N/A,TRUE,"Contribution_Analysis";"acq",#N/A,TRUE,"Acquirer";"tar",#N/A,TRUE,"Target"}</definedName>
    <definedName name="wererwer" localSheetId="2" hidden="1">{"cover",#N/A,TRUE,"Cover";"toc5",#N/A,TRUE,"TOC";"over",#N/A,TRUE,"Overview";"ts2",#N/A,TRUE,"Det_Trans_Sum";"ei",#N/A,TRUE,"Earnings Impact";"ad",#N/A,TRUE,"accretion dilution";"pfis",#N/A,TRUE,"Pro Forma Income Statement";"ca",#N/A,TRUE,"Contribution_Analysis";"acq",#N/A,TRUE,"Acquirer";"tar",#N/A,TRUE,"Target"}</definedName>
    <definedName name="wererwer" localSheetId="1" hidden="1">{"cover",#N/A,TRUE,"Cover";"toc5",#N/A,TRUE,"TOC";"over",#N/A,TRUE,"Overview";"ts2",#N/A,TRUE,"Det_Trans_Sum";"ei",#N/A,TRUE,"Earnings Impact";"ad",#N/A,TRUE,"accretion dilution";"pfis",#N/A,TRUE,"Pro Forma Income Statement";"ca",#N/A,TRUE,"Contribution_Analysis";"acq",#N/A,TRUE,"Acquirer";"tar",#N/A,TRUE,"Target"}</definedName>
    <definedName name="wererwer" hidden="1">{"cover",#N/A,TRUE,"Cover";"toc5",#N/A,TRUE,"TOC";"over",#N/A,TRUE,"Overview";"ts2",#N/A,TRUE,"Det_Trans_Sum";"ei",#N/A,TRUE,"Earnings Impact";"ad",#N/A,TRUE,"accretion dilution";"pfis",#N/A,TRUE,"Pro Forma Income Statement";"ca",#N/A,TRUE,"Contribution_Analysis";"acq",#N/A,TRUE,"Acquirer";"tar",#N/A,TRUE,"Target"}</definedName>
    <definedName name="wern" localSheetId="15" hidden="1">{"cover",#N/A,TRUE,"Cover";"toc6",#N/A,TRUE,"TOC";"over",#N/A,TRUE,"Overview";"ts2",#N/A,TRUE,"Det_Trans_Sum";"ei2",#N/A,TRUE,"Earnings Impact";"ad2",#N/A,TRUE,"accretion dilution";"hg2",#N/A,TRUE,"Has-Gets";"pfis2",#N/A,TRUE,"Pro Forma Income Statement";"ca2",#N/A,TRUE,"Contribution_Analysis";"acq2",#N/A,TRUE,"Acquirer";"tar2",#N/A,TRUE,"Target"}</definedName>
    <definedName name="wern" localSheetId="16" hidden="1">{"cover",#N/A,TRUE,"Cover";"toc6",#N/A,TRUE,"TOC";"over",#N/A,TRUE,"Overview";"ts2",#N/A,TRUE,"Det_Trans_Sum";"ei2",#N/A,TRUE,"Earnings Impact";"ad2",#N/A,TRUE,"accretion dilution";"hg2",#N/A,TRUE,"Has-Gets";"pfis2",#N/A,TRUE,"Pro Forma Income Statement";"ca2",#N/A,TRUE,"Contribution_Analysis";"acq2",#N/A,TRUE,"Acquirer";"tar2",#N/A,TRUE,"Target"}</definedName>
    <definedName name="wern" localSheetId="2" hidden="1">{"cover",#N/A,TRUE,"Cover";"toc6",#N/A,TRUE,"TOC";"over",#N/A,TRUE,"Overview";"ts2",#N/A,TRUE,"Det_Trans_Sum";"ei2",#N/A,TRUE,"Earnings Impact";"ad2",#N/A,TRUE,"accretion dilution";"hg2",#N/A,TRUE,"Has-Gets";"pfis2",#N/A,TRUE,"Pro Forma Income Statement";"ca2",#N/A,TRUE,"Contribution_Analysis";"acq2",#N/A,TRUE,"Acquirer";"tar2",#N/A,TRUE,"Target"}</definedName>
    <definedName name="wern" localSheetId="1" hidden="1">{"cover",#N/A,TRUE,"Cover";"toc6",#N/A,TRUE,"TOC";"over",#N/A,TRUE,"Overview";"ts2",#N/A,TRUE,"Det_Trans_Sum";"ei2",#N/A,TRUE,"Earnings Impact";"ad2",#N/A,TRUE,"accretion dilution";"hg2",#N/A,TRUE,"Has-Gets";"pfis2",#N/A,TRUE,"Pro Forma Income Statement";"ca2",#N/A,TRUE,"Contribution_Analysis";"acq2",#N/A,TRUE,"Acquirer";"tar2",#N/A,TRUE,"Target"}</definedName>
    <definedName name="wern" hidden="1">{"cover",#N/A,TRUE,"Cover";"toc6",#N/A,TRUE,"TOC";"over",#N/A,TRUE,"Overview";"ts2",#N/A,TRUE,"Det_Trans_Sum";"ei2",#N/A,TRUE,"Earnings Impact";"ad2",#N/A,TRUE,"accretion dilution";"hg2",#N/A,TRUE,"Has-Gets";"pfis2",#N/A,TRUE,"Pro Forma Income Statement";"ca2",#N/A,TRUE,"Contribution_Analysis";"acq2",#N/A,TRUE,"Acquirer";"tar2",#N/A,TRUE,"Target"}</definedName>
    <definedName name="wrn.1." localSheetId="15" hidden="1">{"cover",#N/A,TRUE,"Cover";"toc1",#N/A,TRUE,"TOC";"ts1",#N/A,TRUE,"Transaction Summary";"ei",#N/A,TRUE,"Earnings Impact";"ad",#N/A,TRUE,"accretion dilution"}</definedName>
    <definedName name="wrn.1." localSheetId="16" hidden="1">{"cover",#N/A,TRUE,"Cover";"toc1",#N/A,TRUE,"TOC";"ts1",#N/A,TRUE,"Transaction Summary";"ei",#N/A,TRUE,"Earnings Impact";"ad",#N/A,TRUE,"accretion dilution"}</definedName>
    <definedName name="wrn.1." localSheetId="2" hidden="1">{"cover",#N/A,TRUE,"Cover";"toc1",#N/A,TRUE,"TOC";"ts1",#N/A,TRUE,"Transaction Summary";"ei",#N/A,TRUE,"Earnings Impact";"ad",#N/A,TRUE,"accretion dilution"}</definedName>
    <definedName name="wrn.1." localSheetId="1" hidden="1">{"cover",#N/A,TRUE,"Cover";"toc1",#N/A,TRUE,"TOC";"ts1",#N/A,TRUE,"Transaction Summary";"ei",#N/A,TRUE,"Earnings Impact";"ad",#N/A,TRUE,"accretion dilution"}</definedName>
    <definedName name="wrn.1." hidden="1">{"cover",#N/A,TRUE,"Cover";"toc1",#N/A,TRUE,"TOC";"ts1",#N/A,TRUE,"Transaction Summary";"ei",#N/A,TRUE,"Earnings Impact";"ad",#N/A,TRUE,"accretion dilution"}</definedName>
    <definedName name="wrn.10." localSheetId="15" hidden="1">{"cover",#N/A,TRUE,"Cover";"toc3",#N/A,TRUE,"TOC";"over",#N/A,TRUE,"Overview";"ts2",#N/A,TRUE,"Det_Trans_Sum";"ei1c",#N/A,TRUE,"Earnings Impact";"ad1",#N/A,TRUE,"accretion dilution";"pfis1",#N/A,TRUE,"Pro Forma Income Statement";"acq1c",#N/A,TRUE,"Acquirer";"tar1c",#N/A,TRUE,"Target"}</definedName>
    <definedName name="wrn.10." localSheetId="16" hidden="1">{"cover",#N/A,TRUE,"Cover";"toc3",#N/A,TRUE,"TOC";"over",#N/A,TRUE,"Overview";"ts2",#N/A,TRUE,"Det_Trans_Sum";"ei1c",#N/A,TRUE,"Earnings Impact";"ad1",#N/A,TRUE,"accretion dilution";"pfis1",#N/A,TRUE,"Pro Forma Income Statement";"acq1c",#N/A,TRUE,"Acquirer";"tar1c",#N/A,TRUE,"Target"}</definedName>
    <definedName name="wrn.10." localSheetId="2" hidden="1">{"cover",#N/A,TRUE,"Cover";"toc3",#N/A,TRUE,"TOC";"over",#N/A,TRUE,"Overview";"ts2",#N/A,TRUE,"Det_Trans_Sum";"ei1c",#N/A,TRUE,"Earnings Impact";"ad1",#N/A,TRUE,"accretion dilution";"pfis1",#N/A,TRUE,"Pro Forma Income Statement";"acq1c",#N/A,TRUE,"Acquirer";"tar1c",#N/A,TRUE,"Target"}</definedName>
    <definedName name="wrn.10." localSheetId="1" hidden="1">{"cover",#N/A,TRUE,"Cover";"toc3",#N/A,TRUE,"TOC";"over",#N/A,TRUE,"Overview";"ts2",#N/A,TRUE,"Det_Trans_Sum";"ei1c",#N/A,TRUE,"Earnings Impact";"ad1",#N/A,TRUE,"accretion dilution";"pfis1",#N/A,TRUE,"Pro Forma Income Statement";"acq1c",#N/A,TRUE,"Acquirer";"tar1c",#N/A,TRUE,"Target"}</definedName>
    <definedName name="wrn.10." hidden="1">{"cover",#N/A,TRUE,"Cover";"toc3",#N/A,TRUE,"TOC";"over",#N/A,TRUE,"Overview";"ts2",#N/A,TRUE,"Det_Trans_Sum";"ei1c",#N/A,TRUE,"Earnings Impact";"ad1",#N/A,TRUE,"accretion dilution";"pfis1",#N/A,TRUE,"Pro Forma Income Statement";"acq1c",#N/A,TRUE,"Acquirer";"tar1c",#N/A,TRUE,"Target"}</definedName>
    <definedName name="wrn.105" localSheetId="1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05" localSheetId="16"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05" localSheetId="2"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05" localSheetId="1"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0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1." localSheetId="15" hidden="1">{"cover",#N/A,TRUE,"Cover";"toc3",#N/A,TRUE,"TOC";"over",#N/A,TRUE,"Overview";"ts2",#N/A,TRUE,"Det_Trans_Sum";"ei2c",#N/A,TRUE,"Earnings Impact";"ad2",#N/A,TRUE,"accretion dilution";"pfis2",#N/A,TRUE,"Pro Forma Income Statement";"acq2c",#N/A,TRUE,"Acquirer";"tar2c",#N/A,TRUE,"Target"}</definedName>
    <definedName name="wrn.11." localSheetId="16" hidden="1">{"cover",#N/A,TRUE,"Cover";"toc3",#N/A,TRUE,"TOC";"over",#N/A,TRUE,"Overview";"ts2",#N/A,TRUE,"Det_Trans_Sum";"ei2c",#N/A,TRUE,"Earnings Impact";"ad2",#N/A,TRUE,"accretion dilution";"pfis2",#N/A,TRUE,"Pro Forma Income Statement";"acq2c",#N/A,TRUE,"Acquirer";"tar2c",#N/A,TRUE,"Target"}</definedName>
    <definedName name="wrn.11." localSheetId="2" hidden="1">{"cover",#N/A,TRUE,"Cover";"toc3",#N/A,TRUE,"TOC";"over",#N/A,TRUE,"Overview";"ts2",#N/A,TRUE,"Det_Trans_Sum";"ei2c",#N/A,TRUE,"Earnings Impact";"ad2",#N/A,TRUE,"accretion dilution";"pfis2",#N/A,TRUE,"Pro Forma Income Statement";"acq2c",#N/A,TRUE,"Acquirer";"tar2c",#N/A,TRUE,"Target"}</definedName>
    <definedName name="wrn.11." localSheetId="1" hidden="1">{"cover",#N/A,TRUE,"Cover";"toc3",#N/A,TRUE,"TOC";"over",#N/A,TRUE,"Overview";"ts2",#N/A,TRUE,"Det_Trans_Sum";"ei2c",#N/A,TRUE,"Earnings Impact";"ad2",#N/A,TRUE,"accretion dilution";"pfis2",#N/A,TRUE,"Pro Forma Income Statement";"acq2c",#N/A,TRUE,"Acquirer";"tar2c",#N/A,TRUE,"Target"}</definedName>
    <definedName name="wrn.11." hidden="1">{"cover",#N/A,TRUE,"Cover";"toc3",#N/A,TRUE,"TOC";"over",#N/A,TRUE,"Overview";"ts2",#N/A,TRUE,"Det_Trans_Sum";"ei2c",#N/A,TRUE,"Earnings Impact";"ad2",#N/A,TRUE,"accretion dilution";"pfis2",#N/A,TRUE,"Pro Forma Income Statement";"acq2c",#N/A,TRUE,"Acquirer";"tar2c",#N/A,TRUE,"Target"}</definedName>
    <definedName name="wrn.12." localSheetId="15" hidden="1">{"cover",#N/A,TRUE,"Cover";"toc3",#N/A,TRUE,"TOC";"over",#N/A,TRUE,"Overview";"ts2",#N/A,TRUE,"Det_Trans_Sum";"ei3c",#N/A,TRUE,"Earnings Impact";"ad3",#N/A,TRUE,"accretion dilution";"pfis3",#N/A,TRUE,"Pro Forma Income Statement";"acq3c",#N/A,TRUE,"Acquirer";"tar3c",#N/A,TRUE,"Target"}</definedName>
    <definedName name="wrn.12." localSheetId="16" hidden="1">{"cover",#N/A,TRUE,"Cover";"toc3",#N/A,TRUE,"TOC";"over",#N/A,TRUE,"Overview";"ts2",#N/A,TRUE,"Det_Trans_Sum";"ei3c",#N/A,TRUE,"Earnings Impact";"ad3",#N/A,TRUE,"accretion dilution";"pfis3",#N/A,TRUE,"Pro Forma Income Statement";"acq3c",#N/A,TRUE,"Acquirer";"tar3c",#N/A,TRUE,"Target"}</definedName>
    <definedName name="wrn.12." localSheetId="2" hidden="1">{"cover",#N/A,TRUE,"Cover";"toc3",#N/A,TRUE,"TOC";"over",#N/A,TRUE,"Overview";"ts2",#N/A,TRUE,"Det_Trans_Sum";"ei3c",#N/A,TRUE,"Earnings Impact";"ad3",#N/A,TRUE,"accretion dilution";"pfis3",#N/A,TRUE,"Pro Forma Income Statement";"acq3c",#N/A,TRUE,"Acquirer";"tar3c",#N/A,TRUE,"Target"}</definedName>
    <definedName name="wrn.12." localSheetId="1" hidden="1">{"cover",#N/A,TRUE,"Cover";"toc3",#N/A,TRUE,"TOC";"over",#N/A,TRUE,"Overview";"ts2",#N/A,TRUE,"Det_Trans_Sum";"ei3c",#N/A,TRUE,"Earnings Impact";"ad3",#N/A,TRUE,"accretion dilution";"pfis3",#N/A,TRUE,"Pro Forma Income Statement";"acq3c",#N/A,TRUE,"Acquirer";"tar3c",#N/A,TRUE,"Target"}</definedName>
    <definedName name="wrn.12." hidden="1">{"cover",#N/A,TRUE,"Cover";"toc3",#N/A,TRUE,"TOC";"over",#N/A,TRUE,"Overview";"ts2",#N/A,TRUE,"Det_Trans_Sum";"ei3c",#N/A,TRUE,"Earnings Impact";"ad3",#N/A,TRUE,"accretion dilution";"pfis3",#N/A,TRUE,"Pro Forma Income Statement";"acq3c",#N/A,TRUE,"Acquirer";"tar3c",#N/A,TRUE,"Target"}</definedName>
    <definedName name="wrn.13." localSheetId="15"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3." localSheetId="16"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3." localSheetId="2"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3." localSheetId="1"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localSheetId="15"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4." localSheetId="16"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4." localSheetId="2"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4." localSheetId="1"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localSheetId="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5." localSheetId="16"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5." localSheetId="2"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5." localSheetId="1"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localSheetId="15"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6." localSheetId="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6." localSheetId="2"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6." localSheetId="1"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localSheetId="15" hidden="1">{"cover",#N/A,TRUE,"Cover";"toc5",#N/A,TRUE,"TOC";"over",#N/A,TRUE,"Overview";"ts2",#N/A,TRUE,"Det_Trans_Sum";"eic",#N/A,TRUE,"Earnings Impact";"ad",#N/A,TRUE,"accretion dilution";"pfis",#N/A,TRUE,"Pro Forma Income Statement";"ca",#N/A,TRUE,"Contribution_Analysis";"acqc",#N/A,TRUE,"Acquirer";"tarc",#N/A,TRUE,"Target"}</definedName>
    <definedName name="wrn.17." localSheetId="16" hidden="1">{"cover",#N/A,TRUE,"Cover";"toc5",#N/A,TRUE,"TOC";"over",#N/A,TRUE,"Overview";"ts2",#N/A,TRUE,"Det_Trans_Sum";"eic",#N/A,TRUE,"Earnings Impact";"ad",#N/A,TRUE,"accretion dilution";"pfis",#N/A,TRUE,"Pro Forma Income Statement";"ca",#N/A,TRUE,"Contribution_Analysis";"acqc",#N/A,TRUE,"Acquirer";"tarc",#N/A,TRUE,"Target"}</definedName>
    <definedName name="wrn.17." localSheetId="2" hidden="1">{"cover",#N/A,TRUE,"Cover";"toc5",#N/A,TRUE,"TOC";"over",#N/A,TRUE,"Overview";"ts2",#N/A,TRUE,"Det_Trans_Sum";"eic",#N/A,TRUE,"Earnings Impact";"ad",#N/A,TRUE,"accretion dilution";"pfis",#N/A,TRUE,"Pro Forma Income Statement";"ca",#N/A,TRUE,"Contribution_Analysis";"acqc",#N/A,TRUE,"Acquirer";"tarc",#N/A,TRUE,"Target"}</definedName>
    <definedName name="wrn.17." localSheetId="1" hidden="1">{"cover",#N/A,TRUE,"Cover";"toc5",#N/A,TRUE,"TOC";"over",#N/A,TRUE,"Overview";"ts2",#N/A,TRUE,"Det_Trans_Sum";"eic",#N/A,TRUE,"Earnings Impact";"ad",#N/A,TRUE,"accretion dilution";"pfis",#N/A,TRUE,"Pro Forma Income Statement";"ca",#N/A,TRUE,"Contribution_Analysis";"acqc",#N/A,TRUE,"Acquirer";"tarc",#N/A,TRUE,"Target"}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localSheetId="15" hidden="1">{"cover",#N/A,TRUE,"Cover";"toc5",#N/A,TRUE,"TOC";"over",#N/A,TRUE,"Overview";"ts2",#N/A,TRUE,"Det_Trans_Sum";"ei1c",#N/A,TRUE,"Earnings Impact";"ad1",#N/A,TRUE,"accretion dilution";"pfis1",#N/A,TRUE,"Pro Forma Income Statement";"ca1",#N/A,TRUE,"Contribution_Analysis";"acq1c",#N/A,TRUE,"Acquirer";"tar1c",#N/A,TRUE,"Target"}</definedName>
    <definedName name="wrn.18." localSheetId="16" hidden="1">{"cover",#N/A,TRUE,"Cover";"toc5",#N/A,TRUE,"TOC";"over",#N/A,TRUE,"Overview";"ts2",#N/A,TRUE,"Det_Trans_Sum";"ei1c",#N/A,TRUE,"Earnings Impact";"ad1",#N/A,TRUE,"accretion dilution";"pfis1",#N/A,TRUE,"Pro Forma Income Statement";"ca1",#N/A,TRUE,"Contribution_Analysis";"acq1c",#N/A,TRUE,"Acquirer";"tar1c",#N/A,TRUE,"Target"}</definedName>
    <definedName name="wrn.18." localSheetId="2" hidden="1">{"cover",#N/A,TRUE,"Cover";"toc5",#N/A,TRUE,"TOC";"over",#N/A,TRUE,"Overview";"ts2",#N/A,TRUE,"Det_Trans_Sum";"ei1c",#N/A,TRUE,"Earnings Impact";"ad1",#N/A,TRUE,"accretion dilution";"pfis1",#N/A,TRUE,"Pro Forma Income Statement";"ca1",#N/A,TRUE,"Contribution_Analysis";"acq1c",#N/A,TRUE,"Acquirer";"tar1c",#N/A,TRUE,"Target"}</definedName>
    <definedName name="wrn.18." localSheetId="1" hidden="1">{"cover",#N/A,TRUE,"Cover";"toc5",#N/A,TRUE,"TOC";"over",#N/A,TRUE,"Overview";"ts2",#N/A,TRUE,"Det_Trans_Sum";"ei1c",#N/A,TRUE,"Earnings Impact";"ad1",#N/A,TRUE,"accretion dilution";"pfis1",#N/A,TRUE,"Pro Forma Income Statement";"ca1",#N/A,TRUE,"Contribution_Analysis";"acq1c",#N/A,TRUE,"Acquirer";"tar1c",#N/A,TRUE,"Target"}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localSheetId="15" hidden="1">{"cover",#N/A,TRUE,"Cover";"toc5",#N/A,TRUE,"TOC";"ts2",#N/A,TRUE,"Det_Trans_Sum";"over",#N/A,TRUE,"Overview";"ei2c",#N/A,TRUE,"Earnings Impact";"ad2",#N/A,TRUE,"accretion dilution";"pfis2",#N/A,TRUE,"Pro Forma Income Statement";"ca2",#N/A,TRUE,"Contribution_Analysis";"acq2c",#N/A,TRUE,"Acquirer";"tar2c",#N/A,TRUE,"Target"}</definedName>
    <definedName name="wrn.19." localSheetId="16" hidden="1">{"cover",#N/A,TRUE,"Cover";"toc5",#N/A,TRUE,"TOC";"ts2",#N/A,TRUE,"Det_Trans_Sum";"over",#N/A,TRUE,"Overview";"ei2c",#N/A,TRUE,"Earnings Impact";"ad2",#N/A,TRUE,"accretion dilution";"pfis2",#N/A,TRUE,"Pro Forma Income Statement";"ca2",#N/A,TRUE,"Contribution_Analysis";"acq2c",#N/A,TRUE,"Acquirer";"tar2c",#N/A,TRUE,"Target"}</definedName>
    <definedName name="wrn.19." localSheetId="2" hidden="1">{"cover",#N/A,TRUE,"Cover";"toc5",#N/A,TRUE,"TOC";"ts2",#N/A,TRUE,"Det_Trans_Sum";"over",#N/A,TRUE,"Overview";"ei2c",#N/A,TRUE,"Earnings Impact";"ad2",#N/A,TRUE,"accretion dilution";"pfis2",#N/A,TRUE,"Pro Forma Income Statement";"ca2",#N/A,TRUE,"Contribution_Analysis";"acq2c",#N/A,TRUE,"Acquirer";"tar2c",#N/A,TRUE,"Target"}</definedName>
    <definedName name="wrn.19." localSheetId="1" hidden="1">{"cover",#N/A,TRUE,"Cover";"toc5",#N/A,TRUE,"TOC";"ts2",#N/A,TRUE,"Det_Trans_Sum";"over",#N/A,TRUE,"Overview";"ei2c",#N/A,TRUE,"Earnings Impact";"ad2",#N/A,TRUE,"accretion dilution";"pfis2",#N/A,TRUE,"Pro Forma Income Statement";"ca2",#N/A,TRUE,"Contribution_Analysis";"acq2c",#N/A,TRUE,"Acquirer";"tar2c",#N/A,TRUE,"Target"}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2." localSheetId="15" hidden="1">{"cover",#N/A,TRUE,"Cover";"toc1",#N/A,TRUE,"TOC";"ts1",#N/A,TRUE,"Transaction Summary";"ei1",#N/A,TRUE,"Earnings Impact";"ad1",#N/A,TRUE,"accretion dilution"}</definedName>
    <definedName name="wrn.2." localSheetId="16" hidden="1">{"cover",#N/A,TRUE,"Cover";"toc1",#N/A,TRUE,"TOC";"ts1",#N/A,TRUE,"Transaction Summary";"ei1",#N/A,TRUE,"Earnings Impact";"ad1",#N/A,TRUE,"accretion dilution"}</definedName>
    <definedName name="wrn.2." localSheetId="2" hidden="1">{"cover",#N/A,TRUE,"Cover";"toc1",#N/A,TRUE,"TOC";"ts1",#N/A,TRUE,"Transaction Summary";"ei1",#N/A,TRUE,"Earnings Impact";"ad1",#N/A,TRUE,"accretion dilution"}</definedName>
    <definedName name="wrn.2." localSheetId="1" hidden="1">{"cover",#N/A,TRUE,"Cover";"toc1",#N/A,TRUE,"TOC";"ts1",#N/A,TRUE,"Transaction Summary";"ei1",#N/A,TRUE,"Earnings Impact";"ad1",#N/A,TRUE,"accretion dilution"}</definedName>
    <definedName name="wrn.2." hidden="1">{"cover",#N/A,TRUE,"Cover";"toc1",#N/A,TRUE,"TOC";"ts1",#N/A,TRUE,"Transaction Summary";"ei1",#N/A,TRUE,"Earnings Impact";"ad1",#N/A,TRUE,"accretion dilution"}</definedName>
    <definedName name="wrn.2._.pagers." localSheetId="15" hidden="1">{"Cover",#N/A,FALSE,"Cover";"Summary",#N/A,FALSE,"Summarpage"}</definedName>
    <definedName name="wrn.2._.pagers." localSheetId="16" hidden="1">{"Cover",#N/A,FALSE,"Cover";"Summary",#N/A,FALSE,"Summarpage"}</definedName>
    <definedName name="wrn.2._.pagers." localSheetId="2" hidden="1">{"Cover",#N/A,FALSE,"Cover";"Summary",#N/A,FALSE,"Summarpage"}</definedName>
    <definedName name="wrn.2._.pagers." localSheetId="1" hidden="1">{"Cover",#N/A,FALSE,"Cover";"Summary",#N/A,FALSE,"Summarpage"}</definedName>
    <definedName name="wrn.2._.pagers." hidden="1">{"Cover",#N/A,FALSE,"Cover";"Summary",#N/A,FALSE,"Summarpage"}</definedName>
    <definedName name="wrn.20." localSheetId="15" hidden="1">{"cover",#N/A,TRUE,"Cover";"toc5",#N/A,TRUE,"TOC";"over",#N/A,TRUE,"Overview";"ts2",#N/A,TRUE,"Det_Trans_Sum";"ei3c",#N/A,TRUE,"Earnings Impact";"ad3",#N/A,TRUE,"accretion dilution";"pfis3",#N/A,TRUE,"Pro Forma Income Statement";"ca3",#N/A,TRUE,"Contribution_Analysis";"acq3c",#N/A,TRUE,"Acquirer";"tar3c",#N/A,TRUE,"Target"}</definedName>
    <definedName name="wrn.20." localSheetId="16" hidden="1">{"cover",#N/A,TRUE,"Cover";"toc5",#N/A,TRUE,"TOC";"over",#N/A,TRUE,"Overview";"ts2",#N/A,TRUE,"Det_Trans_Sum";"ei3c",#N/A,TRUE,"Earnings Impact";"ad3",#N/A,TRUE,"accretion dilution";"pfis3",#N/A,TRUE,"Pro Forma Income Statement";"ca3",#N/A,TRUE,"Contribution_Analysis";"acq3c",#N/A,TRUE,"Acquirer";"tar3c",#N/A,TRUE,"Target"}</definedName>
    <definedName name="wrn.20." localSheetId="2" hidden="1">{"cover",#N/A,TRUE,"Cover";"toc5",#N/A,TRUE,"TOC";"over",#N/A,TRUE,"Overview";"ts2",#N/A,TRUE,"Det_Trans_Sum";"ei3c",#N/A,TRUE,"Earnings Impact";"ad3",#N/A,TRUE,"accretion dilution";"pfis3",#N/A,TRUE,"Pro Forma Income Statement";"ca3",#N/A,TRUE,"Contribution_Analysis";"acq3c",#N/A,TRUE,"Acquirer";"tar3c",#N/A,TRUE,"Target"}</definedName>
    <definedName name="wrn.20." localSheetId="1" hidden="1">{"cover",#N/A,TRUE,"Cover";"toc5",#N/A,TRUE,"TOC";"over",#N/A,TRUE,"Overview";"ts2",#N/A,TRUE,"Det_Trans_Sum";"ei3c",#N/A,TRUE,"Earnings Impact";"ad3",#N/A,TRUE,"accretion dilution";"pfis3",#N/A,TRUE,"Pro Forma Income Statement";"ca3",#N/A,TRUE,"Contribution_Analysis";"acq3c",#N/A,TRUE,"Acquirer";"tar3c",#N/A,TRUE,"Target"}</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1." localSheetId="15" hidden="1">{"cover",#N/A,TRUE,"Cover";"toc6",#N/A,TRUE,"TOC";"over",#N/A,TRUE,"Overview";"ts2",#N/A,TRUE,"Det_Trans_Sum";"eic",#N/A,TRUE,"Earnings Impact";"ad",#N/A,TRUE,"accretion dilution";"hg",#N/A,TRUE,"Has-Gets";"pfis",#N/A,TRUE,"Pro Forma Income Statement";"ca",#N/A,TRUE,"Contribution_Analysis";"acqc",#N/A,TRUE,"Acquirer";"tarc",#N/A,TRUE,"Target"}</definedName>
    <definedName name="wrn.21." localSheetId="16" hidden="1">{"cover",#N/A,TRUE,"Cover";"toc6",#N/A,TRUE,"TOC";"over",#N/A,TRUE,"Overview";"ts2",#N/A,TRUE,"Det_Trans_Sum";"eic",#N/A,TRUE,"Earnings Impact";"ad",#N/A,TRUE,"accretion dilution";"hg",#N/A,TRUE,"Has-Gets";"pfis",#N/A,TRUE,"Pro Forma Income Statement";"ca",#N/A,TRUE,"Contribution_Analysis";"acqc",#N/A,TRUE,"Acquirer";"tarc",#N/A,TRUE,"Target"}</definedName>
    <definedName name="wrn.21." localSheetId="2" hidden="1">{"cover",#N/A,TRUE,"Cover";"toc6",#N/A,TRUE,"TOC";"over",#N/A,TRUE,"Overview";"ts2",#N/A,TRUE,"Det_Trans_Sum";"eic",#N/A,TRUE,"Earnings Impact";"ad",#N/A,TRUE,"accretion dilution";"hg",#N/A,TRUE,"Has-Gets";"pfis",#N/A,TRUE,"Pro Forma Income Statement";"ca",#N/A,TRUE,"Contribution_Analysis";"acqc",#N/A,TRUE,"Acquirer";"tarc",#N/A,TRUE,"Target"}</definedName>
    <definedName name="wrn.21." localSheetId="1" hidden="1">{"cover",#N/A,TRUE,"Cover";"toc6",#N/A,TRUE,"TOC";"over",#N/A,TRUE,"Overview";"ts2",#N/A,TRUE,"Det_Trans_Sum";"eic",#N/A,TRUE,"Earnings Impact";"ad",#N/A,TRUE,"accretion dilution";"hg",#N/A,TRUE,"Has-Gets";"pfis",#N/A,TRUE,"Pro Forma Income Statement";"ca",#N/A,TRUE,"Contribution_Analysis";"acqc",#N/A,TRUE,"Acquirer";"tarc",#N/A,TRUE,"Target"}</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localSheetId="15"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2." localSheetId="16"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2." localSheetId="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2." localSheetId="1"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localSheetId="15"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3." localSheetId="16"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3." localSheetId="2"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3." localSheetId="1"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localSheetId="15" hidden="1">{"cover",#N/A,TRUE,"Cover";"toc6",#N/A,TRUE,"TOC";"over",#N/A,TRUE,"Overview";"ts2",#N/A,TRUE,"Det_Trans_Sum";"ei3c",#N/A,TRUE,"Earnings Impact";"ad3",#N/A,TRUE,"accretion dilution";"hg3",#N/A,TRUE,"Has-Gets";"pfis",#N/A,TRUE,"Pro Forma Income Statement";"ca3",#N/A,TRUE,"Contribution_Analysis";"acq3c",#N/A,TRUE,"Acquirer";"tar3c",#N/A,TRUE,"Target"}</definedName>
    <definedName name="wrn.24." localSheetId="16" hidden="1">{"cover",#N/A,TRUE,"Cover";"toc6",#N/A,TRUE,"TOC";"over",#N/A,TRUE,"Overview";"ts2",#N/A,TRUE,"Det_Trans_Sum";"ei3c",#N/A,TRUE,"Earnings Impact";"ad3",#N/A,TRUE,"accretion dilution";"hg3",#N/A,TRUE,"Has-Gets";"pfis",#N/A,TRUE,"Pro Forma Income Statement";"ca3",#N/A,TRUE,"Contribution_Analysis";"acq3c",#N/A,TRUE,"Acquirer";"tar3c",#N/A,TRUE,"Target"}</definedName>
    <definedName name="wrn.24." localSheetId="2" hidden="1">{"cover",#N/A,TRUE,"Cover";"toc6",#N/A,TRUE,"TOC";"over",#N/A,TRUE,"Overview";"ts2",#N/A,TRUE,"Det_Trans_Sum";"ei3c",#N/A,TRUE,"Earnings Impact";"ad3",#N/A,TRUE,"accretion dilution";"hg3",#N/A,TRUE,"Has-Gets";"pfis",#N/A,TRUE,"Pro Forma Income Statement";"ca3",#N/A,TRUE,"Contribution_Analysis";"acq3c",#N/A,TRUE,"Acquirer";"tar3c",#N/A,TRUE,"Target"}</definedName>
    <definedName name="wrn.24." localSheetId="1" hidden="1">{"cover",#N/A,TRUE,"Cover";"toc6",#N/A,TRUE,"TOC";"over",#N/A,TRUE,"Overview";"ts2",#N/A,TRUE,"Det_Trans_Sum";"ei3c",#N/A,TRUE,"Earnings Impact";"ad3",#N/A,TRUE,"accretion dilution";"hg3",#N/A,TRUE,"Has-Gets";"pfis",#N/A,TRUE,"Pro Forma Income Statement";"ca3",#N/A,TRUE,"Contribution_Analysis";"acq3c",#N/A,TRUE,"Acquirer";"tar3c",#N/A,TRUE,"Target"}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localSheetId="15" hidden="1">{"cover",#N/A,TRUE,"Cover";"toc3",#N/A,TRUE,"TOC";"over",#N/A,TRUE,"Overview";"ts2",#N/A,TRUE,"Det_Trans_Sum";"ei",#N/A,TRUE,"Earnings Impact";"ad",#N/A,TRUE,"accretion dilution";"pfis",#N/A,TRUE,"Pro Forma Income Statement";"acq",#N/A,TRUE,"Acquirer";"tar",#N/A,TRUE,"Target"}</definedName>
    <definedName name="wrn.25." localSheetId="16" hidden="1">{"cover",#N/A,TRUE,"Cover";"toc3",#N/A,TRUE,"TOC";"over",#N/A,TRUE,"Overview";"ts2",#N/A,TRUE,"Det_Trans_Sum";"ei",#N/A,TRUE,"Earnings Impact";"ad",#N/A,TRUE,"accretion dilution";"pfis",#N/A,TRUE,"Pro Forma Income Statement";"acq",#N/A,TRUE,"Acquirer";"tar",#N/A,TRUE,"Target"}</definedName>
    <definedName name="wrn.25." localSheetId="2" hidden="1">{"cover",#N/A,TRUE,"Cover";"toc3",#N/A,TRUE,"TOC";"over",#N/A,TRUE,"Overview";"ts2",#N/A,TRUE,"Det_Trans_Sum";"ei",#N/A,TRUE,"Earnings Impact";"ad",#N/A,TRUE,"accretion dilution";"pfis",#N/A,TRUE,"Pro Forma Income Statement";"acq",#N/A,TRUE,"Acquirer";"tar",#N/A,TRUE,"Target"}</definedName>
    <definedName name="wrn.25." localSheetId="1" hidden="1">{"cover",#N/A,TRUE,"Cover";"toc3",#N/A,TRUE,"TOC";"over",#N/A,TRUE,"Overview";"ts2",#N/A,TRUE,"Det_Trans_Sum";"ei",#N/A,TRUE,"Earnings Impact";"ad",#N/A,TRUE,"accretion dilution";"pfis",#N/A,TRUE,"Pro Forma Income Statement";"acq",#N/A,TRUE,"Acquirer";"tar",#N/A,TRUE,"Target"}</definedName>
    <definedName name="wrn.25." hidden="1">{"cover",#N/A,TRUE,"Cover";"toc3",#N/A,TRUE,"TOC";"over",#N/A,TRUE,"Overview";"ts2",#N/A,TRUE,"Det_Trans_Sum";"ei",#N/A,TRUE,"Earnings Impact";"ad",#N/A,TRUE,"accretion dilution";"pfis",#N/A,TRUE,"Pro Forma Income Statement";"acq",#N/A,TRUE,"Acquirer";"tar",#N/A,TRUE,"Target"}</definedName>
    <definedName name="wrn.26." localSheetId="15" hidden="1">{"cover",#N/A,TRUE,"Cover";"toc3",#N/A,TRUE,"TOC";"over",#N/A,TRUE,"Overview";"ts2",#N/A,TRUE,"Det_Trans_Sum";"ei1",#N/A,TRUE,"Earnings Impact";"ad1",#N/A,TRUE,"accretion dilution";"pfis1",#N/A,TRUE,"Pro Forma Income Statement";"acq1",#N/A,TRUE,"Acquirer";"tar1",#N/A,TRUE,"Target"}</definedName>
    <definedName name="wrn.26." localSheetId="16" hidden="1">{"cover",#N/A,TRUE,"Cover";"toc3",#N/A,TRUE,"TOC";"over",#N/A,TRUE,"Overview";"ts2",#N/A,TRUE,"Det_Trans_Sum";"ei1",#N/A,TRUE,"Earnings Impact";"ad1",#N/A,TRUE,"accretion dilution";"pfis1",#N/A,TRUE,"Pro Forma Income Statement";"acq1",#N/A,TRUE,"Acquirer";"tar1",#N/A,TRUE,"Target"}</definedName>
    <definedName name="wrn.26." localSheetId="2" hidden="1">{"cover",#N/A,TRUE,"Cover";"toc3",#N/A,TRUE,"TOC";"over",#N/A,TRUE,"Overview";"ts2",#N/A,TRUE,"Det_Trans_Sum";"ei1",#N/A,TRUE,"Earnings Impact";"ad1",#N/A,TRUE,"accretion dilution";"pfis1",#N/A,TRUE,"Pro Forma Income Statement";"acq1",#N/A,TRUE,"Acquirer";"tar1",#N/A,TRUE,"Target"}</definedName>
    <definedName name="wrn.26." localSheetId="1" hidden="1">{"cover",#N/A,TRUE,"Cover";"toc3",#N/A,TRUE,"TOC";"over",#N/A,TRUE,"Overview";"ts2",#N/A,TRUE,"Det_Trans_Sum";"ei1",#N/A,TRUE,"Earnings Impact";"ad1",#N/A,TRUE,"accretion dilution";"pfis1",#N/A,TRUE,"Pro Forma Income Statement";"acq1",#N/A,TRUE,"Acquirer";"tar1",#N/A,TRUE,"Target"}</definedName>
    <definedName name="wrn.26." hidden="1">{"cover",#N/A,TRUE,"Cover";"toc3",#N/A,TRUE,"TOC";"over",#N/A,TRUE,"Overview";"ts2",#N/A,TRUE,"Det_Trans_Sum";"ei1",#N/A,TRUE,"Earnings Impact";"ad1",#N/A,TRUE,"accretion dilution";"pfis1",#N/A,TRUE,"Pro Forma Income Statement";"acq1",#N/A,TRUE,"Acquirer";"tar1",#N/A,TRUE,"Target"}</definedName>
    <definedName name="wrn.27." localSheetId="15" hidden="1">{"cover",#N/A,TRUE,"Cover";"toc3",#N/A,TRUE,"TOC";"over",#N/A,TRUE,"Overview";"ts2",#N/A,TRUE,"Det_Trans_Sum";"ei2",#N/A,TRUE,"Earnings Impact";"ad2",#N/A,TRUE,"accretion dilution";"pfis2",#N/A,TRUE,"Pro Forma Income Statement";"acq2",#N/A,TRUE,"Acquirer";"tar2",#N/A,TRUE,"Target"}</definedName>
    <definedName name="wrn.27." localSheetId="16" hidden="1">{"cover",#N/A,TRUE,"Cover";"toc3",#N/A,TRUE,"TOC";"over",#N/A,TRUE,"Overview";"ts2",#N/A,TRUE,"Det_Trans_Sum";"ei2",#N/A,TRUE,"Earnings Impact";"ad2",#N/A,TRUE,"accretion dilution";"pfis2",#N/A,TRUE,"Pro Forma Income Statement";"acq2",#N/A,TRUE,"Acquirer";"tar2",#N/A,TRUE,"Target"}</definedName>
    <definedName name="wrn.27." localSheetId="2" hidden="1">{"cover",#N/A,TRUE,"Cover";"toc3",#N/A,TRUE,"TOC";"over",#N/A,TRUE,"Overview";"ts2",#N/A,TRUE,"Det_Trans_Sum";"ei2",#N/A,TRUE,"Earnings Impact";"ad2",#N/A,TRUE,"accretion dilution";"pfis2",#N/A,TRUE,"Pro Forma Income Statement";"acq2",#N/A,TRUE,"Acquirer";"tar2",#N/A,TRUE,"Target"}</definedName>
    <definedName name="wrn.27." localSheetId="1" hidden="1">{"cover",#N/A,TRUE,"Cover";"toc3",#N/A,TRUE,"TOC";"over",#N/A,TRUE,"Overview";"ts2",#N/A,TRUE,"Det_Trans_Sum";"ei2",#N/A,TRUE,"Earnings Impact";"ad2",#N/A,TRUE,"accretion dilution";"pfis2",#N/A,TRUE,"Pro Forma Income Statement";"acq2",#N/A,TRUE,"Acquirer";"tar2",#N/A,TRUE,"Target"}</definedName>
    <definedName name="wrn.27." hidden="1">{"cover",#N/A,TRUE,"Cover";"toc3",#N/A,TRUE,"TOC";"over",#N/A,TRUE,"Overview";"ts2",#N/A,TRUE,"Det_Trans_Sum";"ei2",#N/A,TRUE,"Earnings Impact";"ad2",#N/A,TRUE,"accretion dilution";"pfis2",#N/A,TRUE,"Pro Forma Income Statement";"acq2",#N/A,TRUE,"Acquirer";"tar2",#N/A,TRUE,"Target"}</definedName>
    <definedName name="wrn.28." localSheetId="15" hidden="1">{"cover",#N/A,TRUE,"Cover";"toc3",#N/A,TRUE,"TOC";"over",#N/A,TRUE,"Overview";"ts2",#N/A,TRUE,"Det_Trans_Sum";"ei3",#N/A,TRUE,"Earnings Impact";"ad3",#N/A,TRUE,"accretion dilution";"pfis3",#N/A,TRUE,"Pro Forma Income Statement";"acq3",#N/A,TRUE,"Acquirer";"tar3",#N/A,TRUE,"Target"}</definedName>
    <definedName name="wrn.28." localSheetId="16" hidden="1">{"cover",#N/A,TRUE,"Cover";"toc3",#N/A,TRUE,"TOC";"over",#N/A,TRUE,"Overview";"ts2",#N/A,TRUE,"Det_Trans_Sum";"ei3",#N/A,TRUE,"Earnings Impact";"ad3",#N/A,TRUE,"accretion dilution";"pfis3",#N/A,TRUE,"Pro Forma Income Statement";"acq3",#N/A,TRUE,"Acquirer";"tar3",#N/A,TRUE,"Target"}</definedName>
    <definedName name="wrn.28." localSheetId="2" hidden="1">{"cover",#N/A,TRUE,"Cover";"toc3",#N/A,TRUE,"TOC";"over",#N/A,TRUE,"Overview";"ts2",#N/A,TRUE,"Det_Trans_Sum";"ei3",#N/A,TRUE,"Earnings Impact";"ad3",#N/A,TRUE,"accretion dilution";"pfis3",#N/A,TRUE,"Pro Forma Income Statement";"acq3",#N/A,TRUE,"Acquirer";"tar3",#N/A,TRUE,"Target"}</definedName>
    <definedName name="wrn.28." localSheetId="1" hidden="1">{"cover",#N/A,TRUE,"Cover";"toc3",#N/A,TRUE,"TOC";"over",#N/A,TRUE,"Overview";"ts2",#N/A,TRUE,"Det_Trans_Sum";"ei3",#N/A,TRUE,"Earnings Impact";"ad3",#N/A,TRUE,"accretion dilution";"pfis3",#N/A,TRUE,"Pro Forma Income Statement";"acq3",#N/A,TRUE,"Acquirer";"tar3",#N/A,TRUE,"Target"}</definedName>
    <definedName name="wrn.28." hidden="1">{"cover",#N/A,TRUE,"Cover";"toc3",#N/A,TRUE,"TOC";"over",#N/A,TRUE,"Overview";"ts2",#N/A,TRUE,"Det_Trans_Sum";"ei3",#N/A,TRUE,"Earnings Impact";"ad3",#N/A,TRUE,"accretion dilution";"pfis3",#N/A,TRUE,"Pro Forma Income Statement";"acq3",#N/A,TRUE,"Acquirer";"tar3",#N/A,TRUE,"Target"}</definedName>
    <definedName name="wrn.29." localSheetId="15"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9." localSheetId="16"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9." localSheetId="2"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9." localSheetId="1"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3." localSheetId="15" hidden="1">{"cover",#N/A,TRUE,"Cover";"toc1",#N/A,TRUE,"TOC";"ts1",#N/A,TRUE,"Transaction Summary";"ei2",#N/A,TRUE,"Earnings Impact";"ad2",#N/A,TRUE,"accretion dilution"}</definedName>
    <definedName name="wrn.3." localSheetId="16" hidden="1">{"cover",#N/A,TRUE,"Cover";"toc1",#N/A,TRUE,"TOC";"ts1",#N/A,TRUE,"Transaction Summary";"ei2",#N/A,TRUE,"Earnings Impact";"ad2",#N/A,TRUE,"accretion dilution"}</definedName>
    <definedName name="wrn.3." localSheetId="2" hidden="1">{"cover",#N/A,TRUE,"Cover";"toc1",#N/A,TRUE,"TOC";"ts1",#N/A,TRUE,"Transaction Summary";"ei2",#N/A,TRUE,"Earnings Impact";"ad2",#N/A,TRUE,"accretion dilution"}</definedName>
    <definedName name="wrn.3." localSheetId="1" hidden="1">{"cover",#N/A,TRUE,"Cover";"toc1",#N/A,TRUE,"TOC";"ts1",#N/A,TRUE,"Transaction Summary";"ei2",#N/A,TRUE,"Earnings Impact";"ad2",#N/A,TRUE,"accretion dilution"}</definedName>
    <definedName name="wrn.3." hidden="1">{"cover",#N/A,TRUE,"Cover";"toc1",#N/A,TRUE,"TOC";"ts1",#N/A,TRUE,"Transaction Summary";"ei2",#N/A,TRUE,"Earnings Impact";"ad2",#N/A,TRUE,"accretion dilution"}</definedName>
    <definedName name="wrn.30." localSheetId="15"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0." localSheetId="16"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0." localSheetId="2"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0." localSheetId="1"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localSheetId="15"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1." localSheetId="16"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1." localSheetId="2"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1." localSheetId="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localSheetId="15"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2." localSheetId="16"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2." localSheetId="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2." localSheetId="1"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localSheetId="15" hidden="1">{"cover",#N/A,TRUE,"Cover";"toc5",#N/A,TRUE,"TOC";"over",#N/A,TRUE,"Overview";"ts2",#N/A,TRUE,"Det_Trans_Sum";"ei",#N/A,TRUE,"Earnings Impact";"ad",#N/A,TRUE,"accretion dilution";"pfis",#N/A,TRUE,"Pro Forma Income Statement";"ca",#N/A,TRUE,"Contribution_Analysis";"acq",#N/A,TRUE,"Acquirer";"tar",#N/A,TRUE,"Target"}</definedName>
    <definedName name="wrn.33." localSheetId="16" hidden="1">{"cover",#N/A,TRUE,"Cover";"toc5",#N/A,TRUE,"TOC";"over",#N/A,TRUE,"Overview";"ts2",#N/A,TRUE,"Det_Trans_Sum";"ei",#N/A,TRUE,"Earnings Impact";"ad",#N/A,TRUE,"accretion dilution";"pfis",#N/A,TRUE,"Pro Forma Income Statement";"ca",#N/A,TRUE,"Contribution_Analysis";"acq",#N/A,TRUE,"Acquirer";"tar",#N/A,TRUE,"Target"}</definedName>
    <definedName name="wrn.33." localSheetId="2" hidden="1">{"cover",#N/A,TRUE,"Cover";"toc5",#N/A,TRUE,"TOC";"over",#N/A,TRUE,"Overview";"ts2",#N/A,TRUE,"Det_Trans_Sum";"ei",#N/A,TRUE,"Earnings Impact";"ad",#N/A,TRUE,"accretion dilution";"pfis",#N/A,TRUE,"Pro Forma Income Statement";"ca",#N/A,TRUE,"Contribution_Analysis";"acq",#N/A,TRUE,"Acquirer";"tar",#N/A,TRUE,"Target"}</definedName>
    <definedName name="wrn.33." localSheetId="1" hidden="1">{"cover",#N/A,TRUE,"Cover";"toc5",#N/A,TRUE,"TOC";"over",#N/A,TRUE,"Overview";"ts2",#N/A,TRUE,"Det_Trans_Sum";"ei",#N/A,TRUE,"Earnings Impact";"ad",#N/A,TRUE,"accretion dilution";"pfis",#N/A,TRUE,"Pro Forma Income Statement";"ca",#N/A,TRUE,"Contribution_Analysis";"acq",#N/A,TRUE,"Acquirer";"tar",#N/A,TRUE,"Target"}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localSheetId="15" hidden="1">{"cover",#N/A,TRUE,"Cover";"toc5",#N/A,TRUE,"TOC";"over",#N/A,TRUE,"Overview";"ts2",#N/A,TRUE,"Det_Trans_Sum";"ei1",#N/A,TRUE,"Earnings Impact";"ad1",#N/A,TRUE,"accretion dilution";"pfis1",#N/A,TRUE,"Pro Forma Income Statement";"ca1",#N/A,TRUE,"Contribution_Analysis";"acq1",#N/A,TRUE,"Acquirer";"tar1",#N/A,TRUE,"Target"}</definedName>
    <definedName name="wrn.34." localSheetId="16" hidden="1">{"cover",#N/A,TRUE,"Cover";"toc5",#N/A,TRUE,"TOC";"over",#N/A,TRUE,"Overview";"ts2",#N/A,TRUE,"Det_Trans_Sum";"ei1",#N/A,TRUE,"Earnings Impact";"ad1",#N/A,TRUE,"accretion dilution";"pfis1",#N/A,TRUE,"Pro Forma Income Statement";"ca1",#N/A,TRUE,"Contribution_Analysis";"acq1",#N/A,TRUE,"Acquirer";"tar1",#N/A,TRUE,"Target"}</definedName>
    <definedName name="wrn.34." localSheetId="2" hidden="1">{"cover",#N/A,TRUE,"Cover";"toc5",#N/A,TRUE,"TOC";"over",#N/A,TRUE,"Overview";"ts2",#N/A,TRUE,"Det_Trans_Sum";"ei1",#N/A,TRUE,"Earnings Impact";"ad1",#N/A,TRUE,"accretion dilution";"pfis1",#N/A,TRUE,"Pro Forma Income Statement";"ca1",#N/A,TRUE,"Contribution_Analysis";"acq1",#N/A,TRUE,"Acquirer";"tar1",#N/A,TRUE,"Target"}</definedName>
    <definedName name="wrn.34." localSheetId="1" hidden="1">{"cover",#N/A,TRUE,"Cover";"toc5",#N/A,TRUE,"TOC";"over",#N/A,TRUE,"Overview";"ts2",#N/A,TRUE,"Det_Trans_Sum";"ei1",#N/A,TRUE,"Earnings Impact";"ad1",#N/A,TRUE,"accretion dilution";"pfis1",#N/A,TRUE,"Pro Forma Income Statement";"ca1",#N/A,TRUE,"Contribution_Analysis";"acq1",#N/A,TRUE,"Acquirer";"tar1",#N/A,TRUE,"Target"}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localSheetId="15" hidden="1">{"cover",#N/A,TRUE,"Cover";"toc5",#N/A,TRUE,"TOC";"over",#N/A,TRUE,"Overview";"ts2",#N/A,TRUE,"Det_Trans_Sum";"ei2",#N/A,TRUE,"Earnings Impact";"ad2",#N/A,TRUE,"accretion dilution";"pfis2",#N/A,TRUE,"Pro Forma Income Statement";"ca2",#N/A,TRUE,"Contribution_Analysis";"acq2",#N/A,TRUE,"Acquirer";"tar2",#N/A,TRUE,"Target"}</definedName>
    <definedName name="wrn.35." localSheetId="16" hidden="1">{"cover",#N/A,TRUE,"Cover";"toc5",#N/A,TRUE,"TOC";"over",#N/A,TRUE,"Overview";"ts2",#N/A,TRUE,"Det_Trans_Sum";"ei2",#N/A,TRUE,"Earnings Impact";"ad2",#N/A,TRUE,"accretion dilution";"pfis2",#N/A,TRUE,"Pro Forma Income Statement";"ca2",#N/A,TRUE,"Contribution_Analysis";"acq2",#N/A,TRUE,"Acquirer";"tar2",#N/A,TRUE,"Target"}</definedName>
    <definedName name="wrn.35." localSheetId="2" hidden="1">{"cover",#N/A,TRUE,"Cover";"toc5",#N/A,TRUE,"TOC";"over",#N/A,TRUE,"Overview";"ts2",#N/A,TRUE,"Det_Trans_Sum";"ei2",#N/A,TRUE,"Earnings Impact";"ad2",#N/A,TRUE,"accretion dilution";"pfis2",#N/A,TRUE,"Pro Forma Income Statement";"ca2",#N/A,TRUE,"Contribution_Analysis";"acq2",#N/A,TRUE,"Acquirer";"tar2",#N/A,TRUE,"Target"}</definedName>
    <definedName name="wrn.35." localSheetId="1" hidden="1">{"cover",#N/A,TRUE,"Cover";"toc5",#N/A,TRUE,"TOC";"over",#N/A,TRUE,"Overview";"ts2",#N/A,TRUE,"Det_Trans_Sum";"ei2",#N/A,TRUE,"Earnings Impact";"ad2",#N/A,TRUE,"accretion dilution";"pfis2",#N/A,TRUE,"Pro Forma Income Statement";"ca2",#N/A,TRUE,"Contribution_Analysis";"acq2",#N/A,TRUE,"Acquirer";"tar2",#N/A,TRUE,"Target"}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#N/A</definedName>
    <definedName name="wrn.37." localSheetId="15" hidden="1">{"cover",#N/A,TRUE,"Cover";"toc6",#N/A,TRUE,"TOC";"over",#N/A,TRUE,"Overview";"ts2",#N/A,TRUE,"Det_Trans_Sum";"ei",#N/A,TRUE,"Earnings Impact";"ad",#N/A,TRUE,"accretion dilution";"hg",#N/A,TRUE,"Has-Gets";"pfis",#N/A,TRUE,"Pro Forma Income Statement";"ca",#N/A,TRUE,"Contribution_Analysis";"acq",#N/A,TRUE,"Acquirer";"tar",#N/A,TRUE,"Target"}</definedName>
    <definedName name="wrn.37." localSheetId="16" hidden="1">{"cover",#N/A,TRUE,"Cover";"toc6",#N/A,TRUE,"TOC";"over",#N/A,TRUE,"Overview";"ts2",#N/A,TRUE,"Det_Trans_Sum";"ei",#N/A,TRUE,"Earnings Impact";"ad",#N/A,TRUE,"accretion dilution";"hg",#N/A,TRUE,"Has-Gets";"pfis",#N/A,TRUE,"Pro Forma Income Statement";"ca",#N/A,TRUE,"Contribution_Analysis";"acq",#N/A,TRUE,"Acquirer";"tar",#N/A,TRUE,"Target"}</definedName>
    <definedName name="wrn.37." localSheetId="2" hidden="1">{"cover",#N/A,TRUE,"Cover";"toc6",#N/A,TRUE,"TOC";"over",#N/A,TRUE,"Overview";"ts2",#N/A,TRUE,"Det_Trans_Sum";"ei",#N/A,TRUE,"Earnings Impact";"ad",#N/A,TRUE,"accretion dilution";"hg",#N/A,TRUE,"Has-Gets";"pfis",#N/A,TRUE,"Pro Forma Income Statement";"ca",#N/A,TRUE,"Contribution_Analysis";"acq",#N/A,TRUE,"Acquirer";"tar",#N/A,TRUE,"Target"}</definedName>
    <definedName name="wrn.37." localSheetId="1" hidden="1">{"cover",#N/A,TRUE,"Cover";"toc6",#N/A,TRUE,"TOC";"over",#N/A,TRUE,"Overview";"ts2",#N/A,TRUE,"Det_Trans_Sum";"ei",#N/A,TRUE,"Earnings Impact";"ad",#N/A,TRUE,"accretion dilution";"hg",#N/A,TRUE,"Has-Gets";"pfis",#N/A,TRUE,"Pro Forma Income Statement";"ca",#N/A,TRUE,"Contribution_Analysis";"acq",#N/A,TRUE,"Acquirer";"tar",#N/A,TRUE,"Target"}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localSheetId="15" hidden="1">{"cover",#N/A,TRUE,"Cover";"toc6",#N/A,TRUE,"TOC";"over",#N/A,TRUE,"Overview";"ts2",#N/A,TRUE,"Det_Trans_Sum";"ei1",#N/A,TRUE,"Earnings Impact";"ad1",#N/A,TRUE,"accretion dilution";"hg1",#N/A,TRUE,"Has-Gets";"pfis1",#N/A,TRUE,"Pro Forma Income Statement";"ca1",#N/A,TRUE,"Contribution_Analysis";"acq1",#N/A,TRUE,"Acquirer";"tar1",#N/A,TRUE,"Target"}</definedName>
    <definedName name="wrn.38." localSheetId="16" hidden="1">{"cover",#N/A,TRUE,"Cover";"toc6",#N/A,TRUE,"TOC";"over",#N/A,TRUE,"Overview";"ts2",#N/A,TRUE,"Det_Trans_Sum";"ei1",#N/A,TRUE,"Earnings Impact";"ad1",#N/A,TRUE,"accretion dilution";"hg1",#N/A,TRUE,"Has-Gets";"pfis1",#N/A,TRUE,"Pro Forma Income Statement";"ca1",#N/A,TRUE,"Contribution_Analysis";"acq1",#N/A,TRUE,"Acquirer";"tar1",#N/A,TRUE,"Target"}</definedName>
    <definedName name="wrn.38." localSheetId="2" hidden="1">{"cover",#N/A,TRUE,"Cover";"toc6",#N/A,TRUE,"TOC";"over",#N/A,TRUE,"Overview";"ts2",#N/A,TRUE,"Det_Trans_Sum";"ei1",#N/A,TRUE,"Earnings Impact";"ad1",#N/A,TRUE,"accretion dilution";"hg1",#N/A,TRUE,"Has-Gets";"pfis1",#N/A,TRUE,"Pro Forma Income Statement";"ca1",#N/A,TRUE,"Contribution_Analysis";"acq1",#N/A,TRUE,"Acquirer";"tar1",#N/A,TRUE,"Target"}</definedName>
    <definedName name="wrn.38." localSheetId="1" hidden="1">{"cover",#N/A,TRUE,"Cover";"toc6",#N/A,TRUE,"TOC";"over",#N/A,TRUE,"Overview";"ts2",#N/A,TRUE,"Det_Trans_Sum";"ei1",#N/A,TRUE,"Earnings Impact";"ad1",#N/A,TRUE,"accretion dilution";"hg1",#N/A,TRUE,"Has-Gets";"pfis1",#N/A,TRUE,"Pro Forma Income Statement";"ca1",#N/A,TRUE,"Contribution_Analysis";"acq1",#N/A,TRUE,"Acquirer";"tar1",#N/A,TRUE,"Target"}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localSheetId="15" hidden="1">{"cover",#N/A,TRUE,"Cover";"toc6",#N/A,TRUE,"TOC";"over",#N/A,TRUE,"Overview";"ts2",#N/A,TRUE,"Det_Trans_Sum";"ei2",#N/A,TRUE,"Earnings Impact";"ad2",#N/A,TRUE,"accretion dilution";"hg2",#N/A,TRUE,"Has-Gets";"pfis2",#N/A,TRUE,"Pro Forma Income Statement";"ca2",#N/A,TRUE,"Contribution_Analysis";"acq2",#N/A,TRUE,"Acquirer";"tar2",#N/A,TRUE,"Target"}</definedName>
    <definedName name="wrn.39." localSheetId="16" hidden="1">{"cover",#N/A,TRUE,"Cover";"toc6",#N/A,TRUE,"TOC";"over",#N/A,TRUE,"Overview";"ts2",#N/A,TRUE,"Det_Trans_Sum";"ei2",#N/A,TRUE,"Earnings Impact";"ad2",#N/A,TRUE,"accretion dilution";"hg2",#N/A,TRUE,"Has-Gets";"pfis2",#N/A,TRUE,"Pro Forma Income Statement";"ca2",#N/A,TRUE,"Contribution_Analysis";"acq2",#N/A,TRUE,"Acquirer";"tar2",#N/A,TRUE,"Target"}</definedName>
    <definedName name="wrn.39." localSheetId="2" hidden="1">{"cover",#N/A,TRUE,"Cover";"toc6",#N/A,TRUE,"TOC";"over",#N/A,TRUE,"Overview";"ts2",#N/A,TRUE,"Det_Trans_Sum";"ei2",#N/A,TRUE,"Earnings Impact";"ad2",#N/A,TRUE,"accretion dilution";"hg2",#N/A,TRUE,"Has-Gets";"pfis2",#N/A,TRUE,"Pro Forma Income Statement";"ca2",#N/A,TRUE,"Contribution_Analysis";"acq2",#N/A,TRUE,"Acquirer";"tar2",#N/A,TRUE,"Target"}</definedName>
    <definedName name="wrn.39." localSheetId="1" hidden="1">{"cover",#N/A,TRUE,"Cover";"toc6",#N/A,TRUE,"TOC";"over",#N/A,TRUE,"Overview";"ts2",#N/A,TRUE,"Det_Trans_Sum";"ei2",#N/A,TRUE,"Earnings Impact";"ad2",#N/A,TRUE,"accretion dilution";"hg2",#N/A,TRUE,"Has-Gets";"pfis2",#N/A,TRUE,"Pro Forma Income Statement";"ca2",#N/A,TRUE,"Contribution_Analysis";"acq2",#N/A,TRUE,"Acquirer";"tar2",#N/A,TRUE,"Target"}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4." localSheetId="15" hidden="1">{"toc1",#N/A,FALSE,"TOC";"cover",#N/A,FALSE,"Cover";"ts1",#N/A,FALSE,"Transaction Summary";"ei3",#N/A,FALSE,"Earnings Impact";"ad3",#N/A,FALSE,"accretion dilution"}</definedName>
    <definedName name="wrn.4." localSheetId="16" hidden="1">{"toc1",#N/A,FALSE,"TOC";"cover",#N/A,FALSE,"Cover";"ts1",#N/A,FALSE,"Transaction Summary";"ei3",#N/A,FALSE,"Earnings Impact";"ad3",#N/A,FALSE,"accretion dilution"}</definedName>
    <definedName name="wrn.4." localSheetId="2" hidden="1">{"toc1",#N/A,FALSE,"TOC";"cover",#N/A,FALSE,"Cover";"ts1",#N/A,FALSE,"Transaction Summary";"ei3",#N/A,FALSE,"Earnings Impact";"ad3",#N/A,FALSE,"accretion dilution"}</definedName>
    <definedName name="wrn.4." localSheetId="1" hidden="1">{"toc1",#N/A,FALSE,"TOC";"cover",#N/A,FALSE,"Cover";"ts1",#N/A,FALSE,"Transaction Summary";"ei3",#N/A,FALSE,"Earnings Impact";"ad3",#N/A,FALSE,"accretion dilution"}</definedName>
    <definedName name="wrn.4." hidden="1">{"toc1",#N/A,FALSE,"TOC";"cover",#N/A,FALSE,"Cover";"ts1",#N/A,FALSE,"Transaction Summary";"ei3",#N/A,FALSE,"Earnings Impact";"ad3",#N/A,FALSE,"accretion dilution"}</definedName>
    <definedName name="wrn.40." localSheetId="15" hidden="1">{"cover",#N/A,TRUE,"Cover";"toc6",#N/A,TRUE,"TOC";"over",#N/A,TRUE,"Overview";"ts2",#N/A,TRUE,"Det_Trans_Sum";"ei3",#N/A,TRUE,"Earnings Impact";"ad3",#N/A,TRUE,"accretion dilution";"hg3",#N/A,TRUE,"Has-Gets";"pfis3",#N/A,TRUE,"Pro Forma Income Statement";"ca3",#N/A,TRUE,"Contribution_Analysis";"acq3",#N/A,TRUE,"Acquirer";"tar3",#N/A,TRUE,"Target"}</definedName>
    <definedName name="wrn.40." localSheetId="16" hidden="1">{"cover",#N/A,TRUE,"Cover";"toc6",#N/A,TRUE,"TOC";"over",#N/A,TRUE,"Overview";"ts2",#N/A,TRUE,"Det_Trans_Sum";"ei3",#N/A,TRUE,"Earnings Impact";"ad3",#N/A,TRUE,"accretion dilution";"hg3",#N/A,TRUE,"Has-Gets";"pfis3",#N/A,TRUE,"Pro Forma Income Statement";"ca3",#N/A,TRUE,"Contribution_Analysis";"acq3",#N/A,TRUE,"Acquirer";"tar3",#N/A,TRUE,"Target"}</definedName>
    <definedName name="wrn.40." localSheetId="2" hidden="1">{"cover",#N/A,TRUE,"Cover";"toc6",#N/A,TRUE,"TOC";"over",#N/A,TRUE,"Overview";"ts2",#N/A,TRUE,"Det_Trans_Sum";"ei3",#N/A,TRUE,"Earnings Impact";"ad3",#N/A,TRUE,"accretion dilution";"hg3",#N/A,TRUE,"Has-Gets";"pfis3",#N/A,TRUE,"Pro Forma Income Statement";"ca3",#N/A,TRUE,"Contribution_Analysis";"acq3",#N/A,TRUE,"Acquirer";"tar3",#N/A,TRUE,"Target"}</definedName>
    <definedName name="wrn.40." localSheetId="1" hidden="1">{"cover",#N/A,TRUE,"Cover";"toc6",#N/A,TRUE,"TOC";"over",#N/A,TRUE,"Overview";"ts2",#N/A,TRUE,"Det_Trans_Sum";"ei3",#N/A,TRUE,"Earnings Impact";"ad3",#N/A,TRUE,"accretion dilution";"hg3",#N/A,TRUE,"Has-Gets";"pfis3",#N/A,TRUE,"Pro Forma Income Statement";"ca3",#N/A,TRUE,"Contribution_Analysis";"acq3",#N/A,TRUE,"Acquirer";"tar3",#N/A,TRUE,"Target"}</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localSheetId="15" hidden="1">{"cover",#N/A,TRUE,"Cover";"toc7",#N/A,TRUE,"TOC";"over",#N/A,TRUE,"Overview";"ts2",#N/A,TRUE,"Det_Trans_Sum";"eic",#N/A,TRUE,"Earnings Impact";"ad",#N/A,TRUE,"accretion dilution";"pfis",#N/A,TRUE,"Pro Forma Income Statement";"profba",#N/A,TRUE,"Pro Forma Balance Sheet";"acqc",#N/A,TRUE,"Acquirer";"tarc",#N/A,TRUE,"Target"}</definedName>
    <definedName name="wrn.41." localSheetId="16" hidden="1">{"cover",#N/A,TRUE,"Cover";"toc7",#N/A,TRUE,"TOC";"over",#N/A,TRUE,"Overview";"ts2",#N/A,TRUE,"Det_Trans_Sum";"eic",#N/A,TRUE,"Earnings Impact";"ad",#N/A,TRUE,"accretion dilution";"pfis",#N/A,TRUE,"Pro Forma Income Statement";"profba",#N/A,TRUE,"Pro Forma Balance Sheet";"acqc",#N/A,TRUE,"Acquirer";"tarc",#N/A,TRUE,"Target"}</definedName>
    <definedName name="wrn.41." localSheetId="2" hidden="1">{"cover",#N/A,TRUE,"Cover";"toc7",#N/A,TRUE,"TOC";"over",#N/A,TRUE,"Overview";"ts2",#N/A,TRUE,"Det_Trans_Sum";"eic",#N/A,TRUE,"Earnings Impact";"ad",#N/A,TRUE,"accretion dilution";"pfis",#N/A,TRUE,"Pro Forma Income Statement";"profba",#N/A,TRUE,"Pro Forma Balance Sheet";"acqc",#N/A,TRUE,"Acquirer";"tarc",#N/A,TRUE,"Target"}</definedName>
    <definedName name="wrn.41." localSheetId="1" hidden="1">{"cover",#N/A,TRUE,"Cover";"toc7",#N/A,TRUE,"TOC";"over",#N/A,TRUE,"Overview";"ts2",#N/A,TRUE,"Det_Trans_Sum";"eic",#N/A,TRUE,"Earnings Impact";"ad",#N/A,TRUE,"accretion dilution";"pfis",#N/A,TRUE,"Pro Forma Income Statement";"profba",#N/A,TRUE,"Pro Forma Balance Sheet";"acqc",#N/A,TRUE,"Acquirer";"tarc",#N/A,TRUE,"Target"}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localSheetId="15" hidden="1">{"cover",#N/A,TRUE,"Cover";"toc7",#N/A,TRUE,"TOC";"over",#N/A,TRUE,"Overview";"ts2",#N/A,TRUE,"Det_Trans_Sum";"ei1c",#N/A,TRUE,"Earnings Impact";"ad1",#N/A,TRUE,"accretion dilution";"pfis1",#N/A,TRUE,"Pro Forma Income Statement";"profba",#N/A,TRUE,"Pro Forma Balance Sheet";"acq1c",#N/A,TRUE,"Acquirer";"tar1c",#N/A,TRUE,"Target"}</definedName>
    <definedName name="wrn.42." localSheetId="16" hidden="1">{"cover",#N/A,TRUE,"Cover";"toc7",#N/A,TRUE,"TOC";"over",#N/A,TRUE,"Overview";"ts2",#N/A,TRUE,"Det_Trans_Sum";"ei1c",#N/A,TRUE,"Earnings Impact";"ad1",#N/A,TRUE,"accretion dilution";"pfis1",#N/A,TRUE,"Pro Forma Income Statement";"profba",#N/A,TRUE,"Pro Forma Balance Sheet";"acq1c",#N/A,TRUE,"Acquirer";"tar1c",#N/A,TRUE,"Target"}</definedName>
    <definedName name="wrn.42." localSheetId="2" hidden="1">{"cover",#N/A,TRUE,"Cover";"toc7",#N/A,TRUE,"TOC";"over",#N/A,TRUE,"Overview";"ts2",#N/A,TRUE,"Det_Trans_Sum";"ei1c",#N/A,TRUE,"Earnings Impact";"ad1",#N/A,TRUE,"accretion dilution";"pfis1",#N/A,TRUE,"Pro Forma Income Statement";"profba",#N/A,TRUE,"Pro Forma Balance Sheet";"acq1c",#N/A,TRUE,"Acquirer";"tar1c",#N/A,TRUE,"Target"}</definedName>
    <definedName name="wrn.42." localSheetId="1" hidden="1">{"cover",#N/A,TRUE,"Cover";"toc7",#N/A,TRUE,"TOC";"over",#N/A,TRUE,"Overview";"ts2",#N/A,TRUE,"Det_Trans_Sum";"ei1c",#N/A,TRUE,"Earnings Impact";"ad1",#N/A,TRUE,"accretion dilution";"pfis1",#N/A,TRUE,"Pro Forma Income Statement";"profba",#N/A,TRUE,"Pro Forma Balance Sheet";"acq1c",#N/A,TRUE,"Acquirer";"tar1c",#N/A,TRUE,"Target"}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localSheetId="15" hidden="1">{"cover",#N/A,TRUE,"Cover";"toc7",#N/A,TRUE,"TOC";"over",#N/A,TRUE,"Overview";"ts2",#N/A,TRUE,"Det_Trans_Sum";"ei2c",#N/A,TRUE,"Earnings Impact";"ad2",#N/A,TRUE,"accretion dilution";"pfis2",#N/A,TRUE,"Pro Forma Income Statement";"profba",#N/A,TRUE,"Pro Forma Balance Sheet";"acq2c",#N/A,TRUE,"Acquirer";"tar2c",#N/A,TRUE,"Target"}</definedName>
    <definedName name="wrn.43." localSheetId="16" hidden="1">{"cover",#N/A,TRUE,"Cover";"toc7",#N/A,TRUE,"TOC";"over",#N/A,TRUE,"Overview";"ts2",#N/A,TRUE,"Det_Trans_Sum";"ei2c",#N/A,TRUE,"Earnings Impact";"ad2",#N/A,TRUE,"accretion dilution";"pfis2",#N/A,TRUE,"Pro Forma Income Statement";"profba",#N/A,TRUE,"Pro Forma Balance Sheet";"acq2c",#N/A,TRUE,"Acquirer";"tar2c",#N/A,TRUE,"Target"}</definedName>
    <definedName name="wrn.43." localSheetId="2" hidden="1">{"cover",#N/A,TRUE,"Cover";"toc7",#N/A,TRUE,"TOC";"over",#N/A,TRUE,"Overview";"ts2",#N/A,TRUE,"Det_Trans_Sum";"ei2c",#N/A,TRUE,"Earnings Impact";"ad2",#N/A,TRUE,"accretion dilution";"pfis2",#N/A,TRUE,"Pro Forma Income Statement";"profba",#N/A,TRUE,"Pro Forma Balance Sheet";"acq2c",#N/A,TRUE,"Acquirer";"tar2c",#N/A,TRUE,"Target"}</definedName>
    <definedName name="wrn.43." localSheetId="1" hidden="1">{"cover",#N/A,TRUE,"Cover";"toc7",#N/A,TRUE,"TOC";"over",#N/A,TRUE,"Overview";"ts2",#N/A,TRUE,"Det_Trans_Sum";"ei2c",#N/A,TRUE,"Earnings Impact";"ad2",#N/A,TRUE,"accretion dilution";"pfis2",#N/A,TRUE,"Pro Forma Income Statement";"profba",#N/A,TRUE,"Pro Forma Balance Sheet";"acq2c",#N/A,TRUE,"Acquirer";"tar2c",#N/A,TRUE,"Target"}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localSheetId="15" hidden="1">{"cover",#N/A,TRUE,"Cover";"toc7",#N/A,TRUE,"TOC";"over",#N/A,TRUE,"Overview";"ts2",#N/A,TRUE,"Det_Trans_Sum";"ei3c",#N/A,TRUE,"Earnings Impact";"ad3",#N/A,TRUE,"accretion dilution";"pfis3",#N/A,TRUE,"Pro Forma Income Statement";"profba",#N/A,TRUE,"Pro Forma Balance Sheet";"acq3c",#N/A,TRUE,"Acquirer";"tar3c",#N/A,TRUE,"Target"}</definedName>
    <definedName name="wrn.44." localSheetId="16" hidden="1">{"cover",#N/A,TRUE,"Cover";"toc7",#N/A,TRUE,"TOC";"over",#N/A,TRUE,"Overview";"ts2",#N/A,TRUE,"Det_Trans_Sum";"ei3c",#N/A,TRUE,"Earnings Impact";"ad3",#N/A,TRUE,"accretion dilution";"pfis3",#N/A,TRUE,"Pro Forma Income Statement";"profba",#N/A,TRUE,"Pro Forma Balance Sheet";"acq3c",#N/A,TRUE,"Acquirer";"tar3c",#N/A,TRUE,"Target"}</definedName>
    <definedName name="wrn.44." localSheetId="2" hidden="1">{"cover",#N/A,TRUE,"Cover";"toc7",#N/A,TRUE,"TOC";"over",#N/A,TRUE,"Overview";"ts2",#N/A,TRUE,"Det_Trans_Sum";"ei3c",#N/A,TRUE,"Earnings Impact";"ad3",#N/A,TRUE,"accretion dilution";"pfis3",#N/A,TRUE,"Pro Forma Income Statement";"profba",#N/A,TRUE,"Pro Forma Balance Sheet";"acq3c",#N/A,TRUE,"Acquirer";"tar3c",#N/A,TRUE,"Target"}</definedName>
    <definedName name="wrn.44." localSheetId="1" hidden="1">{"cover",#N/A,TRUE,"Cover";"toc7",#N/A,TRUE,"TOC";"over",#N/A,TRUE,"Overview";"ts2",#N/A,TRUE,"Det_Trans_Sum";"ei3c",#N/A,TRUE,"Earnings Impact";"ad3",#N/A,TRUE,"accretion dilution";"pfis3",#N/A,TRUE,"Pro Forma Income Statement";"profba",#N/A,TRUE,"Pro Forma Balance Sheet";"acq3c",#N/A,TRUE,"Acquirer";"tar3c",#N/A,TRUE,"Target"}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localSheetId="1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5." localSheetId="16"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5." localSheetId="2"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5." localSheetId="1"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localSheetId="15"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6." localSheetId="1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6." localSheetId="2"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6." localSheetId="1"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localSheetId="15"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7." localSheetId="16"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7." localSheetId="2"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7." localSheetId="1"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localSheetId="15"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8." localSheetId="16"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8." localSheetId="2"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8." localSheetId="1"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localSheetId="15"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9." localSheetId="16"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9." localSheetId="2"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9." localSheetId="1"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5." localSheetId="15" hidden="1">{"cover",#N/A,TRUE,"Cover";"toc2",#N/A,TRUE,"TOC";"ts1",#N/A,TRUE,"Transaction Summary";"ei",#N/A,TRUE,"Earnings Impact";"ad",#N/A,TRUE,"accretion dilution";"hg",#N/A,TRUE,"Has-Gets"}</definedName>
    <definedName name="wrn.5." localSheetId="16" hidden="1">{"cover",#N/A,TRUE,"Cover";"toc2",#N/A,TRUE,"TOC";"ts1",#N/A,TRUE,"Transaction Summary";"ei",#N/A,TRUE,"Earnings Impact";"ad",#N/A,TRUE,"accretion dilution";"hg",#N/A,TRUE,"Has-Gets"}</definedName>
    <definedName name="wrn.5." localSheetId="2" hidden="1">{"cover",#N/A,TRUE,"Cover";"toc2",#N/A,TRUE,"TOC";"ts1",#N/A,TRUE,"Transaction Summary";"ei",#N/A,TRUE,"Earnings Impact";"ad",#N/A,TRUE,"accretion dilution";"hg",#N/A,TRUE,"Has-Gets"}</definedName>
    <definedName name="wrn.5." localSheetId="1" hidden="1">{"cover",#N/A,TRUE,"Cover";"toc2",#N/A,TRUE,"TOC";"ts1",#N/A,TRUE,"Transaction Summary";"ei",#N/A,TRUE,"Earnings Impact";"ad",#N/A,TRUE,"accretion dilution";"hg",#N/A,TRUE,"Has-Gets"}</definedName>
    <definedName name="wrn.5." hidden="1">{"cover",#N/A,TRUE,"Cover";"toc2",#N/A,TRUE,"TOC";"ts1",#N/A,TRUE,"Transaction Summary";"ei",#N/A,TRUE,"Earnings Impact";"ad",#N/A,TRUE,"accretion dilution";"hg",#N/A,TRUE,"Has-Gets"}</definedName>
    <definedName name="wrn.50." localSheetId="15"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 localSheetId="16"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 localSheetId="2"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 localSheetId="1"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1." localSheetId="15"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1." localSheetId="16"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1." localSheetId="2"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1." localSheetId="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localSheetId="15"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2." localSheetId="16"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2." localSheetId="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2." localSheetId="1"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localSheetId="15"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3." localSheetId="16"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3." localSheetId="2"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3." localSheetId="1"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localSheetId="15"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4." localSheetId="16"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4." localSheetId="2"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4." localSheetId="1"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localSheetId="1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5." localSheetId="16"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5." localSheetId="2"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5." localSheetId="1"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localSheetId="15"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6." localSheetId="1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6." localSheetId="2"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6." localSheetId="1"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localSheetId="15" hidden="1">{"cover",#N/A,TRUE,"Cover";"toc7",#N/A,TRUE,"TOC";"over",#N/A,TRUE,"Overview";"ts2",#N/A,TRUE,"Det_Trans_Sum";"ei",#N/A,TRUE,"Earnings Impact";"ad",#N/A,TRUE,"accretion dilution";"pfis",#N/A,TRUE,"Pro Forma Income Statement";"profba",#N/A,TRUE,"Pro Forma Balance Sheet";"acq",#N/A,TRUE,"Acquirer";"tar",#N/A,TRUE,"Target"}</definedName>
    <definedName name="wrn.57." localSheetId="16" hidden="1">{"cover",#N/A,TRUE,"Cover";"toc7",#N/A,TRUE,"TOC";"over",#N/A,TRUE,"Overview";"ts2",#N/A,TRUE,"Det_Trans_Sum";"ei",#N/A,TRUE,"Earnings Impact";"ad",#N/A,TRUE,"accretion dilution";"pfis",#N/A,TRUE,"Pro Forma Income Statement";"profba",#N/A,TRUE,"Pro Forma Balance Sheet";"acq",#N/A,TRUE,"Acquirer";"tar",#N/A,TRUE,"Target"}</definedName>
    <definedName name="wrn.57." localSheetId="2" hidden="1">{"cover",#N/A,TRUE,"Cover";"toc7",#N/A,TRUE,"TOC";"over",#N/A,TRUE,"Overview";"ts2",#N/A,TRUE,"Det_Trans_Sum";"ei",#N/A,TRUE,"Earnings Impact";"ad",#N/A,TRUE,"accretion dilution";"pfis",#N/A,TRUE,"Pro Forma Income Statement";"profba",#N/A,TRUE,"Pro Forma Balance Sheet";"acq",#N/A,TRUE,"Acquirer";"tar",#N/A,TRUE,"Target"}</definedName>
    <definedName name="wrn.57." localSheetId="1" hidden="1">{"cover",#N/A,TRUE,"Cover";"toc7",#N/A,TRUE,"TOC";"over",#N/A,TRUE,"Overview";"ts2",#N/A,TRUE,"Det_Trans_Sum";"ei",#N/A,TRUE,"Earnings Impact";"ad",#N/A,TRUE,"accretion dilution";"pfis",#N/A,TRUE,"Pro Forma Income Statement";"profba",#N/A,TRUE,"Pro Forma Balance Sheet";"acq",#N/A,TRUE,"Acquirer";"tar",#N/A,TRUE,"Target"}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localSheetId="15" hidden="1">{"cover",#N/A,TRUE,"Cover";"toc7",#N/A,TRUE,"TOC";"over",#N/A,TRUE,"Overview";"ts2",#N/A,TRUE,"Det_Trans_Sum";"ei1",#N/A,TRUE,"Earnings Impact";"ad1",#N/A,TRUE,"accretion dilution";"pfis1",#N/A,TRUE,"Pro Forma Income Statement";"profba",#N/A,TRUE,"Pro Forma Balance Sheet";"acq1",#N/A,TRUE,"Acquirer";"tar1",#N/A,TRUE,"Target"}</definedName>
    <definedName name="wrn.58." localSheetId="16" hidden="1">{"cover",#N/A,TRUE,"Cover";"toc7",#N/A,TRUE,"TOC";"over",#N/A,TRUE,"Overview";"ts2",#N/A,TRUE,"Det_Trans_Sum";"ei1",#N/A,TRUE,"Earnings Impact";"ad1",#N/A,TRUE,"accretion dilution";"pfis1",#N/A,TRUE,"Pro Forma Income Statement";"profba",#N/A,TRUE,"Pro Forma Balance Sheet";"acq1",#N/A,TRUE,"Acquirer";"tar1",#N/A,TRUE,"Target"}</definedName>
    <definedName name="wrn.58." localSheetId="2" hidden="1">{"cover",#N/A,TRUE,"Cover";"toc7",#N/A,TRUE,"TOC";"over",#N/A,TRUE,"Overview";"ts2",#N/A,TRUE,"Det_Trans_Sum";"ei1",#N/A,TRUE,"Earnings Impact";"ad1",#N/A,TRUE,"accretion dilution";"pfis1",#N/A,TRUE,"Pro Forma Income Statement";"profba",#N/A,TRUE,"Pro Forma Balance Sheet";"acq1",#N/A,TRUE,"Acquirer";"tar1",#N/A,TRUE,"Target"}</definedName>
    <definedName name="wrn.58." localSheetId="1" hidden="1">{"cover",#N/A,TRUE,"Cover";"toc7",#N/A,TRUE,"TOC";"over",#N/A,TRUE,"Overview";"ts2",#N/A,TRUE,"Det_Trans_Sum";"ei1",#N/A,TRUE,"Earnings Impact";"ad1",#N/A,TRUE,"accretion dilution";"pfis1",#N/A,TRUE,"Pro Forma Income Statement";"profba",#N/A,TRUE,"Pro Forma Balance Sheet";"acq1",#N/A,TRUE,"Acquirer";"tar1",#N/A,TRUE,"Target"}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localSheetId="15" hidden="1">{"cover",#N/A,TRUE,"Cover";"toc7",#N/A,TRUE,"TOC";"over",#N/A,TRUE,"Overview";"ts2",#N/A,TRUE,"Det_Trans_Sum";"ei2",#N/A,TRUE,"Earnings Impact";"ad2",#N/A,TRUE,"accretion dilution";"pfis2",#N/A,TRUE,"Pro Forma Income Statement";"profba",#N/A,TRUE,"Pro Forma Balance Sheet";"acq2",#N/A,TRUE,"Acquirer";"tar2",#N/A,TRUE,"Target"}</definedName>
    <definedName name="wrn.59." localSheetId="16" hidden="1">{"cover",#N/A,TRUE,"Cover";"toc7",#N/A,TRUE,"TOC";"over",#N/A,TRUE,"Overview";"ts2",#N/A,TRUE,"Det_Trans_Sum";"ei2",#N/A,TRUE,"Earnings Impact";"ad2",#N/A,TRUE,"accretion dilution";"pfis2",#N/A,TRUE,"Pro Forma Income Statement";"profba",#N/A,TRUE,"Pro Forma Balance Sheet";"acq2",#N/A,TRUE,"Acquirer";"tar2",#N/A,TRUE,"Target"}</definedName>
    <definedName name="wrn.59." localSheetId="2" hidden="1">{"cover",#N/A,TRUE,"Cover";"toc7",#N/A,TRUE,"TOC";"over",#N/A,TRUE,"Overview";"ts2",#N/A,TRUE,"Det_Trans_Sum";"ei2",#N/A,TRUE,"Earnings Impact";"ad2",#N/A,TRUE,"accretion dilution";"pfis2",#N/A,TRUE,"Pro Forma Income Statement";"profba",#N/A,TRUE,"Pro Forma Balance Sheet";"acq2",#N/A,TRUE,"Acquirer";"tar2",#N/A,TRUE,"Target"}</definedName>
    <definedName name="wrn.59." localSheetId="1" hidden="1">{"cover",#N/A,TRUE,"Cover";"toc7",#N/A,TRUE,"TOC";"over",#N/A,TRUE,"Overview";"ts2",#N/A,TRUE,"Det_Trans_Sum";"ei2",#N/A,TRUE,"Earnings Impact";"ad2",#N/A,TRUE,"accretion dilution";"pfis2",#N/A,TRUE,"Pro Forma Income Statement";"profba",#N/A,TRUE,"Pro Forma Balance Sheet";"acq2",#N/A,TRUE,"Acquirer";"tar2",#N/A,TRUE,"Target"}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localSheetId="15" hidden="1">{"cover",#N/A,TRUE,"Cover";"toc2",#N/A,TRUE,"TOC";"ts1",#N/A,TRUE,"Transaction Summary";"ei1",#N/A,TRUE,"Earnings Impact";"ad1",#N/A,TRUE,"accretion dilution";"hg1",#N/A,TRUE,"Has-Gets"}</definedName>
    <definedName name="wrn.6." localSheetId="16" hidden="1">{"cover",#N/A,TRUE,"Cover";"toc2",#N/A,TRUE,"TOC";"ts1",#N/A,TRUE,"Transaction Summary";"ei1",#N/A,TRUE,"Earnings Impact";"ad1",#N/A,TRUE,"accretion dilution";"hg1",#N/A,TRUE,"Has-Gets"}</definedName>
    <definedName name="wrn.6." localSheetId="2" hidden="1">{"cover",#N/A,TRUE,"Cover";"toc2",#N/A,TRUE,"TOC";"ts1",#N/A,TRUE,"Transaction Summary";"ei1",#N/A,TRUE,"Earnings Impact";"ad1",#N/A,TRUE,"accretion dilution";"hg1",#N/A,TRUE,"Has-Gets"}</definedName>
    <definedName name="wrn.6." localSheetId="1" hidden="1">{"cover",#N/A,TRUE,"Cover";"toc2",#N/A,TRUE,"TOC";"ts1",#N/A,TRUE,"Transaction Summary";"ei1",#N/A,TRUE,"Earnings Impact";"ad1",#N/A,TRUE,"accretion dilution";"hg1",#N/A,TRUE,"Has-Gets"}</definedName>
    <definedName name="wrn.6." hidden="1">{"cover",#N/A,TRUE,"Cover";"toc2",#N/A,TRUE,"TOC";"ts1",#N/A,TRUE,"Transaction Summary";"ei1",#N/A,TRUE,"Earnings Impact";"ad1",#N/A,TRUE,"accretion dilution";"hg1",#N/A,TRUE,"Has-Gets"}</definedName>
    <definedName name="wrn.60." localSheetId="15" hidden="1">{"cover",#N/A,TRUE,"Cover";"toc7",#N/A,TRUE,"TOC";"over",#N/A,TRUE,"Overview";"ts2",#N/A,TRUE,"Det_Trans_Sum";"ei3",#N/A,TRUE,"Earnings Impact";"ad3",#N/A,TRUE,"accretion dilution";"pfis3",#N/A,TRUE,"Pro Forma Income Statement";"profba",#N/A,TRUE,"Pro Forma Balance Sheet";"acq3",#N/A,TRUE,"Acquirer";"tar3",#N/A,TRUE,"Target"}</definedName>
    <definedName name="wrn.60." localSheetId="16" hidden="1">{"cover",#N/A,TRUE,"Cover";"toc7",#N/A,TRUE,"TOC";"over",#N/A,TRUE,"Overview";"ts2",#N/A,TRUE,"Det_Trans_Sum";"ei3",#N/A,TRUE,"Earnings Impact";"ad3",#N/A,TRUE,"accretion dilution";"pfis3",#N/A,TRUE,"Pro Forma Income Statement";"profba",#N/A,TRUE,"Pro Forma Balance Sheet";"acq3",#N/A,TRUE,"Acquirer";"tar3",#N/A,TRUE,"Target"}</definedName>
    <definedName name="wrn.60." localSheetId="2" hidden="1">{"cover",#N/A,TRUE,"Cover";"toc7",#N/A,TRUE,"TOC";"over",#N/A,TRUE,"Overview";"ts2",#N/A,TRUE,"Det_Trans_Sum";"ei3",#N/A,TRUE,"Earnings Impact";"ad3",#N/A,TRUE,"accretion dilution";"pfis3",#N/A,TRUE,"Pro Forma Income Statement";"profba",#N/A,TRUE,"Pro Forma Balance Sheet";"acq3",#N/A,TRUE,"Acquirer";"tar3",#N/A,TRUE,"Target"}</definedName>
    <definedName name="wrn.60." localSheetId="1" hidden="1">{"cover",#N/A,TRUE,"Cover";"toc7",#N/A,TRUE,"TOC";"over",#N/A,TRUE,"Overview";"ts2",#N/A,TRUE,"Det_Trans_Sum";"ei3",#N/A,TRUE,"Earnings Impact";"ad3",#N/A,TRUE,"accretion dilution";"pfis3",#N/A,TRUE,"Pro Forma Income Statement";"profba",#N/A,TRUE,"Pro Forma Balance Sheet";"acq3",#N/A,TRUE,"Acquirer";"tar3",#N/A,TRUE,"Target"}</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localSheetId="15"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1." localSheetId="16"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1." localSheetId="2"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1." localSheetId="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localSheetId="15"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2." localSheetId="16"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2." localSheetId="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2." localSheetId="1"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localSheetId="15"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3." localSheetId="16"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3." localSheetId="2"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3." localSheetId="1"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localSheetId="15"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4." localSheetId="16"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4." localSheetId="2"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4." localSheetId="1"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localSheetId="1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5." localSheetId="16"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5." localSheetId="2"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5." localSheetId="1"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localSheetId="15"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6." localSheetId="1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6." localSheetId="2"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6." localSheetId="1"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localSheetId="15"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7." localSheetId="16"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7." localSheetId="2"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7." localSheetId="1"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localSheetId="15"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8." localSheetId="16"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8." localSheetId="2"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8." localSheetId="1"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localSheetId="15"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69." localSheetId="16"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69." localSheetId="2"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69." localSheetId="1"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localSheetId="15" hidden="1">{"cover",#N/A,TRUE,"Cover";"toc2",#N/A,TRUE,"TOC";"ts1",#N/A,TRUE,"Transaction Summary";"ei2c",#N/A,TRUE,"Earnings Impact";"ad2",#N/A,TRUE,"accretion dilution";"hg2",#N/A,TRUE,"Has-Gets"}</definedName>
    <definedName name="wrn.7." localSheetId="16" hidden="1">{"cover",#N/A,TRUE,"Cover";"toc2",#N/A,TRUE,"TOC";"ts1",#N/A,TRUE,"Transaction Summary";"ei2c",#N/A,TRUE,"Earnings Impact";"ad2",#N/A,TRUE,"accretion dilution";"hg2",#N/A,TRUE,"Has-Gets"}</definedName>
    <definedName name="wrn.7." localSheetId="2" hidden="1">{"cover",#N/A,TRUE,"Cover";"toc2",#N/A,TRUE,"TOC";"ts1",#N/A,TRUE,"Transaction Summary";"ei2c",#N/A,TRUE,"Earnings Impact";"ad2",#N/A,TRUE,"accretion dilution";"hg2",#N/A,TRUE,"Has-Gets"}</definedName>
    <definedName name="wrn.7." localSheetId="1" hidden="1">{"cover",#N/A,TRUE,"Cover";"toc2",#N/A,TRUE,"TOC";"ts1",#N/A,TRUE,"Transaction Summary";"ei2c",#N/A,TRUE,"Earnings Impact";"ad2",#N/A,TRUE,"accretion dilution";"hg2",#N/A,TRUE,"Has-Gets"}</definedName>
    <definedName name="wrn.7." hidden="1">{"cover",#N/A,TRUE,"Cover";"toc2",#N/A,TRUE,"TOC";"ts1",#N/A,TRUE,"Transaction Summary";"ei2c",#N/A,TRUE,"Earnings Impact";"ad2",#N/A,TRUE,"accretion dilution";"hg2",#N/A,TRUE,"Has-Gets"}</definedName>
    <definedName name="wrn.70." localSheetId="15"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0." localSheetId="16"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0." localSheetId="2"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0." localSheetId="1"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localSheetId="15"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1." localSheetId="16"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1." localSheetId="2"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1." localSheetId="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localSheetId="15"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2." localSheetId="16"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2." localSheetId="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2." localSheetId="1"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8." localSheetId="15" hidden="1">{"cover",#N/A,TRUE,"Cover";"toc2",#N/A,TRUE,"TOC";"ts1",#N/A,TRUE,"Transaction Summary";"ei3",#N/A,TRUE,"Earnings Impact";"ad3",#N/A,TRUE,"accretion dilution";"hg3",#N/A,TRUE,"Has-Gets"}</definedName>
    <definedName name="wrn.8." localSheetId="16" hidden="1">{"cover",#N/A,TRUE,"Cover";"toc2",#N/A,TRUE,"TOC";"ts1",#N/A,TRUE,"Transaction Summary";"ei3",#N/A,TRUE,"Earnings Impact";"ad3",#N/A,TRUE,"accretion dilution";"hg3",#N/A,TRUE,"Has-Gets"}</definedName>
    <definedName name="wrn.8." localSheetId="2" hidden="1">{"cover",#N/A,TRUE,"Cover";"toc2",#N/A,TRUE,"TOC";"ts1",#N/A,TRUE,"Transaction Summary";"ei3",#N/A,TRUE,"Earnings Impact";"ad3",#N/A,TRUE,"accretion dilution";"hg3",#N/A,TRUE,"Has-Gets"}</definedName>
    <definedName name="wrn.8." localSheetId="1" hidden="1">{"cover",#N/A,TRUE,"Cover";"toc2",#N/A,TRUE,"TOC";"ts1",#N/A,TRUE,"Transaction Summary";"ei3",#N/A,TRUE,"Earnings Impact";"ad3",#N/A,TRUE,"accretion dilution";"hg3",#N/A,TRUE,"Has-Gets"}</definedName>
    <definedName name="wrn.8." hidden="1">{"cover",#N/A,TRUE,"Cover";"toc2",#N/A,TRUE,"TOC";"ts1",#N/A,TRUE,"Transaction Summary";"ei3",#N/A,TRUE,"Earnings Impact";"ad3",#N/A,TRUE,"accretion dilution";"hg3",#N/A,TRUE,"Has-Gets"}</definedName>
    <definedName name="wrn.9." localSheetId="15" hidden="1">{"cover",#N/A,TRUE,"Cover";"toc3",#N/A,TRUE,"TOC";"over",#N/A,TRUE,"Overview";"ts2",#N/A,TRUE,"Det_Trans_Sum";"eic",#N/A,TRUE,"Earnings Impact";"ad",#N/A,TRUE,"accretion dilution";"pfis",#N/A,TRUE,"Pro Forma Income Statement";"acqc",#N/A,TRUE,"Acquirer";"tarc",#N/A,TRUE,"Target"}</definedName>
    <definedName name="wrn.9." localSheetId="16" hidden="1">{"cover",#N/A,TRUE,"Cover";"toc3",#N/A,TRUE,"TOC";"over",#N/A,TRUE,"Overview";"ts2",#N/A,TRUE,"Det_Trans_Sum";"eic",#N/A,TRUE,"Earnings Impact";"ad",#N/A,TRUE,"accretion dilution";"pfis",#N/A,TRUE,"Pro Forma Income Statement";"acqc",#N/A,TRUE,"Acquirer";"tarc",#N/A,TRUE,"Target"}</definedName>
    <definedName name="wrn.9." localSheetId="2" hidden="1">{"cover",#N/A,TRUE,"Cover";"toc3",#N/A,TRUE,"TOC";"over",#N/A,TRUE,"Overview";"ts2",#N/A,TRUE,"Det_Trans_Sum";"eic",#N/A,TRUE,"Earnings Impact";"ad",#N/A,TRUE,"accretion dilution";"pfis",#N/A,TRUE,"Pro Forma Income Statement";"acqc",#N/A,TRUE,"Acquirer";"tarc",#N/A,TRUE,"Target"}</definedName>
    <definedName name="wrn.9." localSheetId="1" hidden="1">{"cover",#N/A,TRUE,"Cover";"toc3",#N/A,TRUE,"TOC";"over",#N/A,TRUE,"Overview";"ts2",#N/A,TRUE,"Det_Trans_Sum";"eic",#N/A,TRUE,"Earnings Impact";"ad",#N/A,TRUE,"accretion dilution";"pfis",#N/A,TRUE,"Pro Forma Income Statement";"acqc",#N/A,TRUE,"Acquirer";"tarc",#N/A,TRUE,"Target"}</definedName>
    <definedName name="wrn.9." hidden="1">{"cover",#N/A,TRUE,"Cover";"toc3",#N/A,TRUE,"TOC";"over",#N/A,TRUE,"Overview";"ts2",#N/A,TRUE,"Det_Trans_Sum";"eic",#N/A,TRUE,"Earnings Impact";"ad",#N/A,TRUE,"accretion dilution";"pfis",#N/A,TRUE,"Pro Forma Income Statement";"acqc",#N/A,TRUE,"Acquirer";"tarc",#N/A,TRUE,"Target"}</definedName>
    <definedName name="wrn.99" localSheetId="15"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99" localSheetId="16"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99" localSheetId="2"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99" localSheetId="1"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99"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All._.Sections." localSheetId="15" hidden="1">{"Data Entry",#N/A,FALSE,"COMPTEMP";"Ratios",#N/A,FALSE,"COMPTEMP";"Aggregate Values",#N/A,FALSE,"COMPTEMP";"Equity Multiples",#N/A,FALSE,"COMPTEMP";"Summary Overview",#N/A,FALSE,"COMPTEMP"}</definedName>
    <definedName name="wrn.All._.Sections." localSheetId="16" hidden="1">{"Data Entry",#N/A,FALSE,"COMPTEMP";"Ratios",#N/A,FALSE,"COMPTEMP";"Aggregate Values",#N/A,FALSE,"COMPTEMP";"Equity Multiples",#N/A,FALSE,"COMPTEMP";"Summary Overview",#N/A,FALSE,"COMPTEMP"}</definedName>
    <definedName name="wrn.All._.Sections." localSheetId="2" hidden="1">{"Data Entry",#N/A,FALSE,"COMPTEMP";"Ratios",#N/A,FALSE,"COMPTEMP";"Aggregate Values",#N/A,FALSE,"COMPTEMP";"Equity Multiples",#N/A,FALSE,"COMPTEMP";"Summary Overview",#N/A,FALSE,"COMPTEMP"}</definedName>
    <definedName name="wrn.All._.Sections." localSheetId="1" hidden="1">{"Data Entry",#N/A,FALSE,"COMPTEMP";"Ratios",#N/A,FALSE,"COMPTEMP";"Aggregate Values",#N/A,FALSE,"COMPTEMP";"Equity Multiples",#N/A,FALSE,"COMPTEMP";"Summary Overview",#N/A,FALSE,"COMPTEMP"}</definedName>
    <definedName name="wrn.All._.Sections." hidden="1">{"Data Entry",#N/A,FALSE,"COMPTEMP";"Ratios",#N/A,FALSE,"COMPTEMP";"Aggregate Values",#N/A,FALSE,"COMPTEMP";"Equity Multiples",#N/A,FALSE,"COMPTEMP";"Summary Overview",#N/A,FALSE,"COMPTEMP"}</definedName>
    <definedName name="wrn.backup." localSheetId="15" hidden="1">{"financials",#N/A,FALSE,"BASIC";"interest",#N/A,FALSE,"BASIC";"leasing and financing",#N/A,FALSE,"BASIC";"returns back up",#N/A,FALSE,"BASIC"}</definedName>
    <definedName name="wrn.backup." localSheetId="16" hidden="1">{"financials",#N/A,FALSE,"BASIC";"interest",#N/A,FALSE,"BASIC";"leasing and financing",#N/A,FALSE,"BASIC";"returns back up",#N/A,FALSE,"BASIC"}</definedName>
    <definedName name="wrn.backup." localSheetId="2" hidden="1">{"financials",#N/A,FALSE,"BASIC";"interest",#N/A,FALSE,"BASIC";"leasing and financing",#N/A,FALSE,"BASIC";"returns back up",#N/A,FALSE,"BASIC"}</definedName>
    <definedName name="wrn.backup." localSheetId="1" hidden="1">{"financials",#N/A,FALSE,"BASIC";"interest",#N/A,FALSE,"BASIC";"leasing and financing",#N/A,FALSE,"BASIC";"returns back up",#N/A,FALSE,"BASIC"}</definedName>
    <definedName name="wrn.backup." hidden="1">{"financials",#N/A,FALSE,"BASIC";"interest",#N/A,FALSE,"BASIC";"leasing and financing",#N/A,FALSE,"BASIC";"returns back up",#N/A,FALSE,"BASIC"}</definedName>
    <definedName name="wrn.bank._.model." localSheetId="15" hidden="1">{"banks",#N/A,FALSE,"BASIC"}</definedName>
    <definedName name="wrn.bank._.model." localSheetId="16" hidden="1">{"banks",#N/A,FALSE,"BASIC"}</definedName>
    <definedName name="wrn.bank._.model." localSheetId="2" hidden="1">{"banks",#N/A,FALSE,"BASIC"}</definedName>
    <definedName name="wrn.bank._.model." localSheetId="1" hidden="1">{"banks",#N/A,FALSE,"BASIC"}</definedName>
    <definedName name="wrn.bank._.model." hidden="1">{"banks",#N/A,FALSE,"BASIC"}</definedName>
    <definedName name="wrn.breakup." localSheetId="15" hidden="1">{"comps1",#N/A,FALSE,"Comps Sheet";"comps2",#N/A,FALSE,"Comps Sheet";"comps3",#N/A,FALSE,"Comps Sheet";"comps4",#N/A,FALSE,"Comps Sheet";"comps5",#N/A,FALSE,"Comps Sheet";"comps6",#N/A,FALSE,"Comps Sheet";"ec",#N/A,FALSE,"E&amp;C";"environmental",#N/A,FALSE,"Environmental";"heavy",#N/A,FALSE,"Heavy Const."}</definedName>
    <definedName name="wrn.breakup." localSheetId="16" hidden="1">{"comps1",#N/A,FALSE,"Comps Sheet";"comps2",#N/A,FALSE,"Comps Sheet";"comps3",#N/A,FALSE,"Comps Sheet";"comps4",#N/A,FALSE,"Comps Sheet";"comps5",#N/A,FALSE,"Comps Sheet";"comps6",#N/A,FALSE,"Comps Sheet";"ec",#N/A,FALSE,"E&amp;C";"environmental",#N/A,FALSE,"Environmental";"heavy",#N/A,FALSE,"Heavy Const."}</definedName>
    <definedName name="wrn.breakup." localSheetId="2" hidden="1">{"comps1",#N/A,FALSE,"Comps Sheet";"comps2",#N/A,FALSE,"Comps Sheet";"comps3",#N/A,FALSE,"Comps Sheet";"comps4",#N/A,FALSE,"Comps Sheet";"comps5",#N/A,FALSE,"Comps Sheet";"comps6",#N/A,FALSE,"Comps Sheet";"ec",#N/A,FALSE,"E&amp;C";"environmental",#N/A,FALSE,"Environmental";"heavy",#N/A,FALSE,"Heavy Const."}</definedName>
    <definedName name="wrn.breakup." localSheetId="1" hidden="1">{"comps1",#N/A,FALSE,"Comps Sheet";"comps2",#N/A,FALSE,"Comps Sheet";"comps3",#N/A,FALSE,"Comps Sheet";"comps4",#N/A,FALSE,"Comps Sheet";"comps5",#N/A,FALSE,"Comps Sheet";"comps6",#N/A,FALSE,"Comps Sheet";"ec",#N/A,FALSE,"E&amp;C";"environmental",#N/A,FALSE,"Environmental";"heavy",#N/A,FALSE,"Heavy Const."}</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Complete." localSheetId="15"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16"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localSheetId="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full._.report." localSheetId="15"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16"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2"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localSheetId="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ll._.without._.data." localSheetId="15"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16"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localSheetId="1"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model." localSheetId="15" hidden="1">{"basic",#N/A,FALSE,"BASIC"}</definedName>
    <definedName name="wrn.model." localSheetId="16" hidden="1">{"basic",#N/A,FALSE,"BASIC"}</definedName>
    <definedName name="wrn.model." localSheetId="2" hidden="1">{"basic",#N/A,FALSE,"BASIC"}</definedName>
    <definedName name="wrn.model." localSheetId="1" hidden="1">{"basic",#N/A,FALSE,"BASIC"}</definedName>
    <definedName name="wrn.model." hidden="1">{"basic",#N/A,FALSE,"BASIC"}</definedName>
    <definedName name="wrn.Nico." localSheetId="15" hidden="1">{#N/A,#N/A,TRUE,"Cover";#N/A,#N/A,TRUE,"Transaction Summary";#N/A,#N/A,TRUE,"Earnings Impact";#N/A,#N/A,TRUE,"accretion dilution"}</definedName>
    <definedName name="wrn.Nico." localSheetId="16" hidden="1">{#N/A,#N/A,TRUE,"Cover";#N/A,#N/A,TRUE,"Transaction Summary";#N/A,#N/A,TRUE,"Earnings Impact";#N/A,#N/A,TRUE,"accretion dilution"}</definedName>
    <definedName name="wrn.Nico." localSheetId="2" hidden="1">{#N/A,#N/A,TRUE,"Cover";#N/A,#N/A,TRUE,"Transaction Summary";#N/A,#N/A,TRUE,"Earnings Impact";#N/A,#N/A,TRUE,"accretion dilution"}</definedName>
    <definedName name="wrn.Nico." localSheetId="1" hidden="1">{#N/A,#N/A,TRUE,"Cover";#N/A,#N/A,TRUE,"Transaction Summary";#N/A,#N/A,TRUE,"Earnings Impact";#N/A,#N/A,TRUE,"accretion dilution"}</definedName>
    <definedName name="wrn.Nico." hidden="1">{#N/A,#N/A,TRUE,"Cover";#N/A,#N/A,TRUE,"Transaction Summary";#N/A,#N/A,TRUE,"Earnings Impact";#N/A,#N/A,TRUE,"accretion dilution"}</definedName>
    <definedName name="wrn.Print." localSheetId="15" hidden="1">{#N/A,#N/A,FALSE,"Model";#N/A,#N/A,FALSE,"Division"}</definedName>
    <definedName name="wrn.Print." localSheetId="16" hidden="1">{#N/A,#N/A,FALSE,"Model";#N/A,#N/A,FALSE,"Division"}</definedName>
    <definedName name="wrn.Print." localSheetId="2" hidden="1">{#N/A,#N/A,FALSE,"Model";#N/A,#N/A,FALSE,"Division"}</definedName>
    <definedName name="wrn.Print." localSheetId="1" hidden="1">{#N/A,#N/A,FALSE,"Model";#N/A,#N/A,FALSE,"Division"}</definedName>
    <definedName name="wrn.Print." hidden="1">{#N/A,#N/A,FALSE,"Model";#N/A,#N/A,FALSE,"Division"}</definedName>
    <definedName name="wrn.Print1." localSheetId="15" hidden="1">{"Title",#N/A,FALSE,"Title";"Info",#N/A,FALSE,"Title";"Contents",#N/A,FALSE,"Title";"Sec.1",#N/A,FALSE,"Title";"Output1",#N/A,FALSE,"Output";"Sec.2",#N/A,FALSE,"Title";"Graph1",#N/A,FALSE,"Output";"Graph2",#N/A,FALSE,"Output";"Sec.3",#N/A,FALSE,"Title";"Gap1",#N/A,FALSE,"Output";"Sec.4",#N/A,FALSE,"Title";"Model_all",#N/A,FALSE,"Autostrade S.p.A."}</definedName>
    <definedName name="wrn.Print1." localSheetId="16" hidden="1">{"Title",#N/A,FALSE,"Title";"Info",#N/A,FALSE,"Title";"Contents",#N/A,FALSE,"Title";"Sec.1",#N/A,FALSE,"Title";"Output1",#N/A,FALSE,"Output";"Sec.2",#N/A,FALSE,"Title";"Graph1",#N/A,FALSE,"Output";"Graph2",#N/A,FALSE,"Output";"Sec.3",#N/A,FALSE,"Title";"Gap1",#N/A,FALSE,"Output";"Sec.4",#N/A,FALSE,"Title";"Model_all",#N/A,FALSE,"Autostrade S.p.A."}</definedName>
    <definedName name="wrn.Print1." localSheetId="2" hidden="1">{"Title",#N/A,FALSE,"Title";"Info",#N/A,FALSE,"Title";"Contents",#N/A,FALSE,"Title";"Sec.1",#N/A,FALSE,"Title";"Output1",#N/A,FALSE,"Output";"Sec.2",#N/A,FALSE,"Title";"Graph1",#N/A,FALSE,"Output";"Graph2",#N/A,FALSE,"Output";"Sec.3",#N/A,FALSE,"Title";"Gap1",#N/A,FALSE,"Output";"Sec.4",#N/A,FALSE,"Title";"Model_all",#N/A,FALSE,"Autostrade S.p.A."}</definedName>
    <definedName name="wrn.Print1." localSheetId="1"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Pulp." localSheetId="15" hidden="1">{"Pulp Production",#N/A,FALSE,"Pulp";"Pulp Earnings",#N/A,FALSE,"Pulp"}</definedName>
    <definedName name="wrn.Pulp." localSheetId="16" hidden="1">{"Pulp Production",#N/A,FALSE,"Pulp";"Pulp Earnings",#N/A,FALSE,"Pulp"}</definedName>
    <definedName name="wrn.Pulp." localSheetId="2" hidden="1">{"Pulp Production",#N/A,FALSE,"Pulp";"Pulp Earnings",#N/A,FALSE,"Pulp"}</definedName>
    <definedName name="wrn.Pulp." localSheetId="1" hidden="1">{"Pulp Production",#N/A,FALSE,"Pulp";"Pulp Earnings",#N/A,FALSE,"Pulp"}</definedName>
    <definedName name="wrn.Pulp." hidden="1">{"Pulp Production",#N/A,FALSE,"Pulp";"Pulp Earnings",#N/A,FALSE,"Pulp"}</definedName>
    <definedName name="wrn.Report." localSheetId="15" hidden="1">{#N/A,#N/A,FALSE,"Summary";#N/A,#N/A,FALSE,"BS";#N/A,#N/A,FALSE,"IS";#N/A,#N/A,FALSE,"CF";#N/A,#N/A,FALSE,"DebtSchedule";#N/A,#N/A,FALSE,"Depreciation";#N/A,#N/A,FALSE,"Taxes";#N/A,#N/A,FALSE,"Assumptions";#N/A,#N/A,FALSE,"Covenants";#N/A,#N/A,FALSE,"Disc CF";#N/A,#N/A,FALSE,"Dividend Discount Model";#N/A,#N/A,FALSE,"PF EPS Impact";#N/A,#N/A,FALSE,"Input";#N/A,#N/A,FALSE,"Cost of Debt";#N/A,#N/A,FALSE,"WACC";#N/A,#N/A,FALSE,"DCF_Assum";#N/A,#N/A,FALSE,"DCF_Check"}</definedName>
    <definedName name="wrn.Report." localSheetId="16" hidden="1">{#N/A,#N/A,FALSE,"Summary";#N/A,#N/A,FALSE,"BS";#N/A,#N/A,FALSE,"IS";#N/A,#N/A,FALSE,"CF";#N/A,#N/A,FALSE,"DebtSchedule";#N/A,#N/A,FALSE,"Depreciation";#N/A,#N/A,FALSE,"Taxes";#N/A,#N/A,FALSE,"Assumptions";#N/A,#N/A,FALSE,"Covenants";#N/A,#N/A,FALSE,"Disc CF";#N/A,#N/A,FALSE,"Dividend Discount Model";#N/A,#N/A,FALSE,"PF EPS Impact";#N/A,#N/A,FALSE,"Input";#N/A,#N/A,FALSE,"Cost of Debt";#N/A,#N/A,FALSE,"WACC";#N/A,#N/A,FALSE,"DCF_Assum";#N/A,#N/A,FALSE,"DCF_Check"}</definedName>
    <definedName name="wrn.Report." localSheetId="2" hidden="1">{#N/A,#N/A,FALSE,"Summary";#N/A,#N/A,FALSE,"BS";#N/A,#N/A,FALSE,"IS";#N/A,#N/A,FALSE,"CF";#N/A,#N/A,FALSE,"DebtSchedule";#N/A,#N/A,FALSE,"Depreciation";#N/A,#N/A,FALSE,"Taxes";#N/A,#N/A,FALSE,"Assumptions";#N/A,#N/A,FALSE,"Covenants";#N/A,#N/A,FALSE,"Disc CF";#N/A,#N/A,FALSE,"Dividend Discount Model";#N/A,#N/A,FALSE,"PF EPS Impact";#N/A,#N/A,FALSE,"Input";#N/A,#N/A,FALSE,"Cost of Debt";#N/A,#N/A,FALSE,"WACC";#N/A,#N/A,FALSE,"DCF_Assum";#N/A,#N/A,FALSE,"DCF_Check"}</definedName>
    <definedName name="wrn.Report." localSheetId="1" hidden="1">{#N/A,#N/A,FALSE,"Summary";#N/A,#N/A,FALSE,"BS";#N/A,#N/A,FALSE,"IS";#N/A,#N/A,FALSE,"CF";#N/A,#N/A,FALSE,"DebtSchedule";#N/A,#N/A,FALSE,"Depreciation";#N/A,#N/A,FALSE,"Taxes";#N/A,#N/A,FALSE,"Assumptions";#N/A,#N/A,FALSE,"Covenants";#N/A,#N/A,FALSE,"Disc CF";#N/A,#N/A,FALSE,"Dividend Discount Model";#N/A,#N/A,FALSE,"PF EPS Impact";#N/A,#N/A,FALSE,"Input";#N/A,#N/A,FALSE,"Cost of Debt";#N/A,#N/A,FALSE,"WACC";#N/A,#N/A,FALSE,"DCF_Assum";#N/A,#N/A,FALSE,"DCF_Check"}</definedName>
    <definedName name="wrn.Report." hidden="1">{#N/A,#N/A,FALSE,"Summary";#N/A,#N/A,FALSE,"BS";#N/A,#N/A,FALSE,"IS";#N/A,#N/A,FALSE,"CF";#N/A,#N/A,FALSE,"DebtSchedule";#N/A,#N/A,FALSE,"Depreciation";#N/A,#N/A,FALSE,"Taxes";#N/A,#N/A,FALSE,"Assumptions";#N/A,#N/A,FALSE,"Covenants";#N/A,#N/A,FALSE,"Disc CF";#N/A,#N/A,FALSE,"Dividend Discount Model";#N/A,#N/A,FALSE,"PF EPS Impact";#N/A,#N/A,FALSE,"Input";#N/A,#N/A,FALSE,"Cost of Debt";#N/A,#N/A,FALSE,"WACC";#N/A,#N/A,FALSE,"DCF_Assum";#N/A,#N/A,FALSE,"DCF_Check"}</definedName>
    <definedName name="wrn.Report1." localSheetId="15" hidden="1">{"Title",#N/A,TRUE,"Title";"Content",#N/A,TRUE,"Title";"Section1",#N/A,TRUE,"Title";"Output1",#N/A,TRUE,"Output";"Section2",#N/A,TRUE,"Title";"Graph1",#N/A,TRUE,"Output";"Section3",#N/A,TRUE,"Title";"Graph2",#N/A,TRUE,"Output";"Section4",#N/A,TRUE,"Title";"Gap1",#N/A,TRUE,"Output";"Section5",#N/A,TRUE,"Title";"Model_all",#N/A,TRUE,"Autostrade S.p.A."}</definedName>
    <definedName name="wrn.Report1." localSheetId="16" hidden="1">{"Title",#N/A,TRUE,"Title";"Content",#N/A,TRUE,"Title";"Section1",#N/A,TRUE,"Title";"Output1",#N/A,TRUE,"Output";"Section2",#N/A,TRUE,"Title";"Graph1",#N/A,TRUE,"Output";"Section3",#N/A,TRUE,"Title";"Graph2",#N/A,TRUE,"Output";"Section4",#N/A,TRUE,"Title";"Gap1",#N/A,TRUE,"Output";"Section5",#N/A,TRUE,"Title";"Model_all",#N/A,TRUE,"Autostrade S.p.A."}</definedName>
    <definedName name="wrn.Report1." localSheetId="2" hidden="1">{"Title",#N/A,TRUE,"Title";"Content",#N/A,TRUE,"Title";"Section1",#N/A,TRUE,"Title";"Output1",#N/A,TRUE,"Output";"Section2",#N/A,TRUE,"Title";"Graph1",#N/A,TRUE,"Output";"Section3",#N/A,TRUE,"Title";"Graph2",#N/A,TRUE,"Output";"Section4",#N/A,TRUE,"Title";"Gap1",#N/A,TRUE,"Output";"Section5",#N/A,TRUE,"Title";"Model_all",#N/A,TRUE,"Autostrade S.p.A."}</definedName>
    <definedName name="wrn.Report1." localSheetId="1" hidden="1">{"Title",#N/A,TRUE,"Title";"Content",#N/A,TRUE,"Title";"Section1",#N/A,TRUE,"Title";"Output1",#N/A,TRUE,"Output";"Section2",#N/A,TRUE,"Title";"Graph1",#N/A,TRUE,"Output";"Section3",#N/A,TRUE,"Title";"Graph2",#N/A,TRUE,"Output";"Section4",#N/A,TRUE,"Title";"Gap1",#N/A,TRUE,"Output";"Section5",#N/A,TRUE,"Title";"Model_all",#N/A,TRUE,"Autostrade S.p.A."}</definedName>
    <definedName name="wrn.Report1." hidden="1">{"Title",#N/A,TRUE,"Title";"Content",#N/A,TRUE,"Title";"Section1",#N/A,TRUE,"Title";"Output1",#N/A,TRUE,"Output";"Section2",#N/A,TRUE,"Title";"Graph1",#N/A,TRUE,"Output";"Section3",#N/A,TRUE,"Title";"Graph2",#N/A,TRUE,"Output";"Section4",#N/A,TRUE,"Title";"Gap1",#N/A,TRUE,"Output";"Section5",#N/A,TRUE,"Title";"Model_all",#N/A,TRUE,"Autostrade S.p.A."}</definedName>
    <definedName name="wrn.sales." localSheetId="15" hidden="1">{"sales",#N/A,FALSE,"Sales";"sales existing",#N/A,FALSE,"Sales";"sales rd1",#N/A,FALSE,"Sales";"sales rd2",#N/A,FALSE,"Sales"}</definedName>
    <definedName name="wrn.sales." localSheetId="16" hidden="1">{"sales",#N/A,FALSE,"Sales";"sales existing",#N/A,FALSE,"Sales";"sales rd1",#N/A,FALSE,"Sales";"sales rd2",#N/A,FALSE,"Sales"}</definedName>
    <definedName name="wrn.sales." localSheetId="2" hidden="1">{"sales",#N/A,FALSE,"Sales";"sales existing",#N/A,FALSE,"Sales";"sales rd1",#N/A,FALSE,"Sales";"sales rd2",#N/A,FALSE,"Sales"}</definedName>
    <definedName name="wrn.sales." localSheetId="1" hidden="1">{"sales",#N/A,FALSE,"Sales";"sales existing",#N/A,FALSE,"Sales";"sales rd1",#N/A,FALSE,"Sales";"sales rd2",#N/A,FALSE,"Sales"}</definedName>
    <definedName name="wrn.sales." hidden="1">{"sales",#N/A,FALSE,"Sales";"sales existing",#N/A,FALSE,"Sales";"sales rd1",#N/A,FALSE,"Sales";"sales rd2",#N/A,FALSE,"Sales"}</definedName>
    <definedName name="wrn.summary." localSheetId="15" hidden="1">{"financials",#N/A,FALSE,"BASIC"}</definedName>
    <definedName name="wrn.summary." localSheetId="16" hidden="1">{"financials",#N/A,FALSE,"BASIC"}</definedName>
    <definedName name="wrn.summary." localSheetId="2" hidden="1">{"financials",#N/A,FALSE,"BASIC"}</definedName>
    <definedName name="wrn.summary." localSheetId="1" hidden="1">{"financials",#N/A,FALSE,"BASIC"}</definedName>
    <definedName name="wrn.summary." hidden="1">{"financials",#N/A,FALSE,"BASIC"}</definedName>
    <definedName name="Z_0E5612F1_1C5C_4147_BE42_908BDE0B1405_.wvu.FilterData" localSheetId="15" hidden="1">#REF!</definedName>
    <definedName name="Z_0E5612F1_1C5C_4147_BE42_908BDE0B1405_.wvu.FilterData" localSheetId="16" hidden="1">#REF!</definedName>
    <definedName name="Z_0E5612F1_1C5C_4147_BE42_908BDE0B1405_.wvu.FilterData" localSheetId="2" hidden="1">#REF!</definedName>
    <definedName name="Z_0E5612F1_1C5C_4147_BE42_908BDE0B1405_.wvu.FilterData" localSheetId="1" hidden="1">#REF!</definedName>
    <definedName name="Z_0E5612F1_1C5C_4147_BE42_908BDE0B1405_.wvu.FilterData" hidden="1">#REF!</definedName>
    <definedName name="Z_0E5612F1_1C5C_4147_BE42_908BDE0B1405_.wvu.PrintTitles" localSheetId="15" hidden="1">#REF!</definedName>
    <definedName name="Z_0E5612F1_1C5C_4147_BE42_908BDE0B1405_.wvu.PrintTitles" localSheetId="16" hidden="1">#REF!</definedName>
    <definedName name="Z_0E5612F1_1C5C_4147_BE42_908BDE0B1405_.wvu.PrintTitles" localSheetId="2" hidden="1">#REF!</definedName>
    <definedName name="Z_0E5612F1_1C5C_4147_BE42_908BDE0B1405_.wvu.PrintTitles" localSheetId="1" hidden="1">#REF!</definedName>
    <definedName name="Z_0E5612F1_1C5C_4147_BE42_908BDE0B1405_.wvu.PrintTitles" hidden="1">#REF!</definedName>
    <definedName name="Z_893D3CDD_E6EC_4FBE_9F4B_7C063AADDAA3_.wvu.FilterData" localSheetId="15" hidden="1">#REF!</definedName>
    <definedName name="Z_893D3CDD_E6EC_4FBE_9F4B_7C063AADDAA3_.wvu.FilterData" localSheetId="16" hidden="1">#REF!</definedName>
    <definedName name="Z_893D3CDD_E6EC_4FBE_9F4B_7C063AADDAA3_.wvu.FilterData" localSheetId="2" hidden="1">#REF!</definedName>
    <definedName name="Z_893D3CDD_E6EC_4FBE_9F4B_7C063AADDAA3_.wvu.FilterData" localSheetId="1" hidden="1">#REF!</definedName>
    <definedName name="Z_893D3CDD_E6EC_4FBE_9F4B_7C063AADDAA3_.wvu.FilterData" hidden="1">#REF!</definedName>
    <definedName name="Z_893D3CDD_E6EC_4FBE_9F4B_7C063AADDAA3_.wvu.PrintTitles" localSheetId="15" hidden="1">#REF!</definedName>
    <definedName name="Z_893D3CDD_E6EC_4FBE_9F4B_7C063AADDAA3_.wvu.PrintTitles" localSheetId="16" hidden="1">#REF!</definedName>
    <definedName name="Z_893D3CDD_E6EC_4FBE_9F4B_7C063AADDAA3_.wvu.PrintTitles" localSheetId="2" hidden="1">#REF!</definedName>
    <definedName name="Z_893D3CDD_E6EC_4FBE_9F4B_7C063AADDAA3_.wvu.PrintTitles" localSheetId="1" hidden="1">#REF!</definedName>
    <definedName name="Z_893D3CDD_E6EC_4FBE_9F4B_7C063AADDAA3_.wvu.PrintTitles" hidden="1">#REF!</definedName>
    <definedName name="Z_893D3CDD_E6EC_4FBE_9F4B_7C063AADDAA3_.wvu.Rows" localSheetId="15" hidden="1">#REF!</definedName>
    <definedName name="Z_893D3CDD_E6EC_4FBE_9F4B_7C063AADDAA3_.wvu.Rows" localSheetId="16" hidden="1">#REF!</definedName>
    <definedName name="Z_893D3CDD_E6EC_4FBE_9F4B_7C063AADDAA3_.wvu.Rows" localSheetId="2" hidden="1">#REF!</definedName>
    <definedName name="Z_893D3CDD_E6EC_4FBE_9F4B_7C063AADDAA3_.wvu.Rows" localSheetId="1" hidden="1">#REF!</definedName>
    <definedName name="Z_893D3CDD_E6EC_4FBE_9F4B_7C063AADDAA3_.wvu.Rows" hidden="1">#REF!</definedName>
    <definedName name="Z_911FCEE4_2CBF_4A90_9E55_ED72CBEECF9A_.wvu.FilterData" localSheetId="15" hidden="1">#REF!</definedName>
    <definedName name="Z_911FCEE4_2CBF_4A90_9E55_ED72CBEECF9A_.wvu.FilterData" localSheetId="16" hidden="1">#REF!</definedName>
    <definedName name="Z_911FCEE4_2CBF_4A90_9E55_ED72CBEECF9A_.wvu.FilterData" localSheetId="2" hidden="1">#REF!</definedName>
    <definedName name="Z_911FCEE4_2CBF_4A90_9E55_ED72CBEECF9A_.wvu.FilterData" localSheetId="1" hidden="1">#REF!</definedName>
    <definedName name="Z_911FCEE4_2CBF_4A90_9E55_ED72CBEECF9A_.wvu.FilterData" hidden="1">#REF!</definedName>
    <definedName name="Z_C4987C22_A4BC_4088_8093_02A2E532FBED_.wvu.FilterData" localSheetId="15" hidden="1">#REF!</definedName>
    <definedName name="Z_C4987C22_A4BC_4088_8093_02A2E532FBED_.wvu.FilterData" localSheetId="16" hidden="1">#REF!</definedName>
    <definedName name="Z_C4987C22_A4BC_4088_8093_02A2E532FBED_.wvu.FilterData" localSheetId="2" hidden="1">#REF!</definedName>
    <definedName name="Z_C4987C22_A4BC_4088_8093_02A2E532FBED_.wvu.FilterData" localSheetId="1" hidden="1">#REF!</definedName>
    <definedName name="Z_C4987C22_A4BC_4088_8093_02A2E532FBED_.wvu.FilterData" hidden="1">#REF!</definedName>
    <definedName name="Z_C4987C22_A4BC_4088_8093_02A2E532FBED_.wvu.PrintTitles" localSheetId="15" hidden="1">#REF!</definedName>
    <definedName name="Z_C4987C22_A4BC_4088_8093_02A2E532FBED_.wvu.PrintTitles" localSheetId="16" hidden="1">#REF!</definedName>
    <definedName name="Z_C4987C22_A4BC_4088_8093_02A2E532FBED_.wvu.PrintTitles" localSheetId="2" hidden="1">#REF!</definedName>
    <definedName name="Z_C4987C22_A4BC_4088_8093_02A2E532FBED_.wvu.PrintTitles" localSheetId="1" hidden="1">#REF!</definedName>
    <definedName name="Z_C4987C22_A4BC_4088_8093_02A2E532FBED_.wvu.PrintTitles" hidden="1">#REF!</definedName>
    <definedName name="Z_F8A287BF_980C_4986_B08C_54EAB9AA17CB_.wvu.FilterData" localSheetId="15" hidden="1">#REF!</definedName>
    <definedName name="Z_F8A287BF_980C_4986_B08C_54EAB9AA17CB_.wvu.FilterData" localSheetId="16" hidden="1">#REF!</definedName>
    <definedName name="Z_F8A287BF_980C_4986_B08C_54EAB9AA17CB_.wvu.FilterData" localSheetId="2" hidden="1">#REF!</definedName>
    <definedName name="Z_F8A287BF_980C_4986_B08C_54EAB9AA17CB_.wvu.FilterData" localSheetId="1" hidden="1">#REF!</definedName>
    <definedName name="Z_F8A287BF_980C_4986_B08C_54EAB9AA17CB_.wvu.FilterData" hidden="1">#REF!</definedName>
    <definedName name="Z_F8A287BF_980C_4986_B08C_54EAB9AA17CB_.wvu.PrintTitles" localSheetId="15" hidden="1">#REF!</definedName>
    <definedName name="Z_F8A287BF_980C_4986_B08C_54EAB9AA17CB_.wvu.PrintTitles" localSheetId="16" hidden="1">#REF!</definedName>
    <definedName name="Z_F8A287BF_980C_4986_B08C_54EAB9AA17CB_.wvu.PrintTitles" localSheetId="2" hidden="1">#REF!</definedName>
    <definedName name="Z_F8A287BF_980C_4986_B08C_54EAB9AA17CB_.wvu.PrintTitles" localSheetId="1" hidden="1">#REF!</definedName>
    <definedName name="Z_F8A287BF_980C_4986_B08C_54EAB9AA17CB_.wvu.PrintTitles"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56" l="1"/>
  <c r="F159" i="56"/>
  <c r="G159" i="56"/>
  <c r="H159" i="56"/>
  <c r="D159" i="56"/>
  <c r="D165" i="56" s="1"/>
  <c r="E161" i="56"/>
  <c r="F161" i="56"/>
  <c r="G161" i="56"/>
  <c r="H161" i="56"/>
  <c r="D161" i="56"/>
  <c r="D50" i="56" l="1"/>
  <c r="B50" i="56"/>
  <c r="D27" i="56" l="1"/>
  <c r="D21" i="56"/>
  <c r="E94" i="56"/>
  <c r="F94" i="56"/>
  <c r="G94" i="56"/>
  <c r="H94" i="56"/>
  <c r="D94" i="56"/>
  <c r="E46" i="56"/>
  <c r="F46" i="56"/>
  <c r="G46" i="56"/>
  <c r="H46" i="56"/>
  <c r="E47" i="56"/>
  <c r="F47" i="56"/>
  <c r="G47" i="56"/>
  <c r="H47" i="56"/>
  <c r="E48" i="56"/>
  <c r="F48" i="56"/>
  <c r="G48" i="56"/>
  <c r="H48" i="56"/>
  <c r="D48" i="56"/>
  <c r="D47" i="56"/>
  <c r="D46" i="56"/>
  <c r="E39" i="56"/>
  <c r="F39" i="56"/>
  <c r="G39" i="56"/>
  <c r="H39" i="56"/>
  <c r="E40" i="56"/>
  <c r="F40" i="56"/>
  <c r="G40" i="56"/>
  <c r="H40" i="56"/>
  <c r="E41" i="56"/>
  <c r="F41" i="56"/>
  <c r="G41" i="56"/>
  <c r="H41" i="56"/>
  <c r="E42" i="56"/>
  <c r="F42" i="56"/>
  <c r="G42" i="56"/>
  <c r="H42" i="56"/>
  <c r="E43" i="56"/>
  <c r="F43" i="56"/>
  <c r="G43" i="56"/>
  <c r="H43" i="56"/>
  <c r="E44" i="56"/>
  <c r="F44" i="56"/>
  <c r="G44" i="56"/>
  <c r="H44" i="56"/>
  <c r="D40" i="56"/>
  <c r="D43" i="56"/>
  <c r="D44" i="56"/>
  <c r="D42" i="56"/>
  <c r="D41" i="56"/>
  <c r="D39" i="56"/>
  <c r="E129" i="56"/>
  <c r="F129" i="56"/>
  <c r="G129" i="56"/>
  <c r="H129" i="56"/>
  <c r="E130" i="56"/>
  <c r="F130" i="56"/>
  <c r="G130" i="56"/>
  <c r="H130" i="56"/>
  <c r="E131" i="56"/>
  <c r="F131" i="56"/>
  <c r="G131" i="56"/>
  <c r="H131" i="56"/>
  <c r="E132" i="56"/>
  <c r="F132" i="56"/>
  <c r="G132" i="56"/>
  <c r="H132" i="56"/>
  <c r="D132" i="56"/>
  <c r="D131" i="56"/>
  <c r="D129" i="56"/>
  <c r="D130" i="56"/>
  <c r="E125" i="56"/>
  <c r="F125" i="56"/>
  <c r="G125" i="56"/>
  <c r="H125" i="56"/>
  <c r="E126" i="56"/>
  <c r="F126" i="56"/>
  <c r="G126" i="56"/>
  <c r="H126" i="56"/>
  <c r="D126" i="56"/>
  <c r="D125" i="56"/>
  <c r="E120" i="56"/>
  <c r="F120" i="56"/>
  <c r="G120" i="56"/>
  <c r="H120" i="56"/>
  <c r="E121" i="56"/>
  <c r="F121" i="56"/>
  <c r="G121" i="56"/>
  <c r="H121" i="56"/>
  <c r="E122" i="56"/>
  <c r="F122" i="56"/>
  <c r="G122" i="56"/>
  <c r="H122" i="56"/>
  <c r="D121" i="56"/>
  <c r="D122" i="56"/>
  <c r="D120" i="56"/>
  <c r="G104" i="56"/>
  <c r="G108" i="56"/>
  <c r="G110" i="56"/>
  <c r="G116" i="56"/>
  <c r="D103" i="56"/>
  <c r="D104" i="56"/>
  <c r="D105" i="56"/>
  <c r="D106" i="56"/>
  <c r="D107" i="56"/>
  <c r="D108" i="56"/>
  <c r="D109" i="56"/>
  <c r="D110" i="56"/>
  <c r="D111" i="56"/>
  <c r="D112" i="56"/>
  <c r="D113" i="56"/>
  <c r="D114" i="56"/>
  <c r="D115" i="56"/>
  <c r="D116" i="56"/>
  <c r="D117" i="56"/>
  <c r="D102" i="56"/>
  <c r="D100" i="56"/>
  <c r="E12" i="49"/>
  <c r="F12" i="49" s="1"/>
  <c r="G12" i="49" s="1"/>
  <c r="H12" i="49" s="1"/>
  <c r="H103" i="56" s="1"/>
  <c r="E13" i="49"/>
  <c r="F13" i="49" s="1"/>
  <c r="G13" i="49" s="1"/>
  <c r="H13" i="49" s="1"/>
  <c r="H104" i="56" s="1"/>
  <c r="E14" i="49"/>
  <c r="F14" i="49" s="1"/>
  <c r="G14" i="49" s="1"/>
  <c r="H14" i="49" s="1"/>
  <c r="H105" i="56" s="1"/>
  <c r="E15" i="49"/>
  <c r="F15" i="49" s="1"/>
  <c r="G15" i="49" s="1"/>
  <c r="H15" i="49" s="1"/>
  <c r="H106" i="56" s="1"/>
  <c r="E16" i="49"/>
  <c r="F16" i="49" s="1"/>
  <c r="G16" i="49" s="1"/>
  <c r="H16" i="49" s="1"/>
  <c r="H107" i="56" s="1"/>
  <c r="E17" i="49"/>
  <c r="F17" i="49" s="1"/>
  <c r="G17" i="49" s="1"/>
  <c r="H17" i="49" s="1"/>
  <c r="H108" i="56" s="1"/>
  <c r="E18" i="49"/>
  <c r="F18" i="49" s="1"/>
  <c r="G18" i="49" s="1"/>
  <c r="H18" i="49" s="1"/>
  <c r="H109" i="56" s="1"/>
  <c r="E19" i="49"/>
  <c r="F19" i="49" s="1"/>
  <c r="G19" i="49" s="1"/>
  <c r="H19" i="49" s="1"/>
  <c r="H110" i="56" s="1"/>
  <c r="E20" i="49"/>
  <c r="F20" i="49" s="1"/>
  <c r="G20" i="49" s="1"/>
  <c r="H20" i="49" s="1"/>
  <c r="H111" i="56" s="1"/>
  <c r="E21" i="49"/>
  <c r="F21" i="49" s="1"/>
  <c r="E22" i="49"/>
  <c r="F22" i="49" s="1"/>
  <c r="G22" i="49" s="1"/>
  <c r="H22" i="49" s="1"/>
  <c r="H113" i="56" s="1"/>
  <c r="E23" i="49"/>
  <c r="F23" i="49" s="1"/>
  <c r="G23" i="49" s="1"/>
  <c r="H23" i="49" s="1"/>
  <c r="H114" i="56" s="1"/>
  <c r="E24" i="49"/>
  <c r="F24" i="49" s="1"/>
  <c r="G24" i="49" s="1"/>
  <c r="H24" i="49" s="1"/>
  <c r="H115" i="56" s="1"/>
  <c r="E25" i="49"/>
  <c r="F25" i="49" s="1"/>
  <c r="G25" i="49" s="1"/>
  <c r="H25" i="49" s="1"/>
  <c r="H116" i="56" s="1"/>
  <c r="E26" i="49"/>
  <c r="F26" i="49" s="1"/>
  <c r="G26" i="49" s="1"/>
  <c r="H26" i="49" s="1"/>
  <c r="H117" i="56" s="1"/>
  <c r="E11" i="49"/>
  <c r="F11" i="49" s="1"/>
  <c r="E9" i="49"/>
  <c r="F9" i="49" s="1"/>
  <c r="G21" i="49" l="1"/>
  <c r="F112" i="56"/>
  <c r="G9" i="49"/>
  <c r="F100" i="56"/>
  <c r="G11" i="49"/>
  <c r="F102" i="56"/>
  <c r="G106" i="56"/>
  <c r="F116" i="56"/>
  <c r="F114" i="56"/>
  <c r="F110" i="56"/>
  <c r="F108" i="56"/>
  <c r="F106" i="56"/>
  <c r="F104" i="56"/>
  <c r="E100" i="56"/>
  <c r="E116" i="56"/>
  <c r="E114" i="56"/>
  <c r="E112" i="56"/>
  <c r="E110" i="56"/>
  <c r="E108" i="56"/>
  <c r="E106" i="56"/>
  <c r="E104" i="56"/>
  <c r="E102" i="56"/>
  <c r="G114" i="56"/>
  <c r="G117" i="56"/>
  <c r="G115" i="56"/>
  <c r="G113" i="56"/>
  <c r="G111" i="56"/>
  <c r="G109" i="56"/>
  <c r="G107" i="56"/>
  <c r="G105" i="56"/>
  <c r="G103" i="56"/>
  <c r="F117" i="56"/>
  <c r="F115" i="56"/>
  <c r="F113" i="56"/>
  <c r="F111" i="56"/>
  <c r="F109" i="56"/>
  <c r="F107" i="56"/>
  <c r="F105" i="56"/>
  <c r="F103" i="56"/>
  <c r="E117" i="56"/>
  <c r="E115" i="56"/>
  <c r="E113" i="56"/>
  <c r="E111" i="56"/>
  <c r="E109" i="56"/>
  <c r="E107" i="56"/>
  <c r="E105" i="56"/>
  <c r="E103" i="56"/>
  <c r="H11" i="49" l="1"/>
  <c r="H102" i="56" s="1"/>
  <c r="G102" i="56"/>
  <c r="H9" i="49"/>
  <c r="H100" i="56" s="1"/>
  <c r="G100" i="56"/>
  <c r="H21" i="49"/>
  <c r="H112" i="56" s="1"/>
  <c r="G112" i="56"/>
  <c r="E96" i="56"/>
  <c r="F96" i="56"/>
  <c r="G96" i="56"/>
  <c r="H96" i="56"/>
  <c r="D96" i="56"/>
  <c r="E92" i="56"/>
  <c r="F92" i="56"/>
  <c r="G92" i="56"/>
  <c r="H92" i="56"/>
  <c r="D92" i="56"/>
  <c r="E73" i="56"/>
  <c r="F73" i="56"/>
  <c r="G73" i="56"/>
  <c r="H73" i="56"/>
  <c r="E74" i="56"/>
  <c r="F74" i="56"/>
  <c r="G74" i="56"/>
  <c r="H74" i="56"/>
  <c r="E75" i="56"/>
  <c r="F75" i="56"/>
  <c r="G75" i="56"/>
  <c r="H75" i="56"/>
  <c r="E76" i="56"/>
  <c r="F76" i="56"/>
  <c r="G76" i="56"/>
  <c r="H76" i="56"/>
  <c r="E77" i="56"/>
  <c r="F77" i="56"/>
  <c r="G77" i="56"/>
  <c r="H77" i="56"/>
  <c r="E78" i="56"/>
  <c r="F78" i="56"/>
  <c r="G78" i="56"/>
  <c r="H78" i="56"/>
  <c r="E79" i="56"/>
  <c r="F79" i="56"/>
  <c r="G79" i="56"/>
  <c r="H79" i="56"/>
  <c r="E80" i="56"/>
  <c r="F80" i="56"/>
  <c r="G80" i="56"/>
  <c r="H80" i="56"/>
  <c r="E81" i="56"/>
  <c r="F81" i="56"/>
  <c r="G81" i="56"/>
  <c r="H81" i="56"/>
  <c r="E82" i="56"/>
  <c r="F82" i="56"/>
  <c r="G82" i="56"/>
  <c r="H82" i="56"/>
  <c r="E83" i="56"/>
  <c r="F83" i="56"/>
  <c r="G83" i="56"/>
  <c r="H83" i="56"/>
  <c r="E84" i="56"/>
  <c r="F84" i="56"/>
  <c r="G84" i="56"/>
  <c r="H84" i="56"/>
  <c r="E85" i="56"/>
  <c r="F85" i="56"/>
  <c r="G85" i="56"/>
  <c r="H85" i="56"/>
  <c r="E86" i="56"/>
  <c r="F86" i="56"/>
  <c r="G86" i="56"/>
  <c r="H86" i="56"/>
  <c r="E87" i="56"/>
  <c r="F87" i="56"/>
  <c r="G87" i="56"/>
  <c r="H87" i="56"/>
  <c r="E88" i="56"/>
  <c r="F88" i="56"/>
  <c r="G88" i="56"/>
  <c r="H88" i="56"/>
  <c r="D74" i="56"/>
  <c r="D75" i="56"/>
  <c r="D76" i="56"/>
  <c r="D77" i="56"/>
  <c r="D78" i="56"/>
  <c r="D79" i="56"/>
  <c r="D80" i="56"/>
  <c r="D81" i="56"/>
  <c r="D82" i="56"/>
  <c r="D83" i="56"/>
  <c r="D84" i="56"/>
  <c r="D85" i="56"/>
  <c r="D86" i="56"/>
  <c r="D87" i="56"/>
  <c r="D88" i="56"/>
  <c r="D73" i="56"/>
  <c r="E69" i="56"/>
  <c r="F69" i="56"/>
  <c r="G69" i="56"/>
  <c r="H69" i="56"/>
  <c r="E70" i="56"/>
  <c r="F70" i="56"/>
  <c r="G70" i="56"/>
  <c r="H70" i="56"/>
  <c r="D70" i="56"/>
  <c r="D69" i="56"/>
  <c r="B70" i="56"/>
  <c r="B69" i="56"/>
  <c r="E61" i="56"/>
  <c r="F61" i="56"/>
  <c r="G61" i="56"/>
  <c r="H61" i="56"/>
  <c r="E62" i="56"/>
  <c r="F62" i="56"/>
  <c r="G62" i="56"/>
  <c r="H62" i="56"/>
  <c r="E63" i="56"/>
  <c r="F63" i="56"/>
  <c r="G63" i="56"/>
  <c r="H63" i="56"/>
  <c r="E64" i="56"/>
  <c r="F64" i="56"/>
  <c r="G64" i="56"/>
  <c r="H64" i="56"/>
  <c r="E65" i="56"/>
  <c r="F65" i="56"/>
  <c r="G65" i="56"/>
  <c r="H65" i="56"/>
  <c r="E66" i="56"/>
  <c r="F66" i="56"/>
  <c r="G66" i="56"/>
  <c r="H66" i="56"/>
  <c r="D66" i="56"/>
  <c r="D65" i="56"/>
  <c r="D64" i="56"/>
  <c r="D63" i="56"/>
  <c r="D62" i="56"/>
  <c r="D61" i="56"/>
  <c r="E59" i="56"/>
  <c r="F59" i="56"/>
  <c r="G59" i="56"/>
  <c r="H59" i="56"/>
  <c r="D59" i="56"/>
  <c r="D68" i="56" l="1"/>
  <c r="D53" i="56" l="1"/>
  <c r="D30" i="56" l="1"/>
  <c r="D24" i="56"/>
  <c r="E30" i="56"/>
  <c r="F30" i="56"/>
  <c r="G30" i="56"/>
  <c r="H30" i="56"/>
  <c r="E27" i="56"/>
  <c r="F27" i="56"/>
  <c r="G27" i="56"/>
  <c r="H27" i="56"/>
  <c r="E24" i="56"/>
  <c r="F24" i="56"/>
  <c r="G24" i="56"/>
  <c r="H24" i="56"/>
  <c r="E21" i="56"/>
  <c r="F21" i="56"/>
  <c r="G21" i="56"/>
  <c r="H21" i="56"/>
  <c r="F50" i="56" l="1"/>
  <c r="H50" i="56"/>
  <c r="G50" i="56"/>
  <c r="E17" i="56"/>
  <c r="F17" i="56"/>
  <c r="G17" i="56"/>
  <c r="H17" i="56"/>
  <c r="D17" i="56"/>
  <c r="E12" i="56"/>
  <c r="F12" i="56"/>
  <c r="G12" i="56"/>
  <c r="H12" i="56"/>
  <c r="D12" i="56"/>
  <c r="E9" i="56"/>
  <c r="F9" i="56"/>
  <c r="G9" i="56"/>
  <c r="H9" i="56"/>
  <c r="D9" i="56"/>
  <c r="E50" i="56" l="1"/>
  <c r="M163" i="56"/>
  <c r="L163" i="56"/>
  <c r="K163" i="56"/>
  <c r="J163" i="56"/>
  <c r="J161" i="56"/>
  <c r="B151" i="56"/>
  <c r="B150" i="56"/>
  <c r="B149" i="56"/>
  <c r="B148" i="56"/>
  <c r="B147" i="56"/>
  <c r="B146" i="56"/>
  <c r="B145" i="56"/>
  <c r="B144" i="56"/>
  <c r="B143" i="56"/>
  <c r="B142" i="56"/>
  <c r="M132" i="56"/>
  <c r="J132" i="56"/>
  <c r="L132" i="56"/>
  <c r="K132" i="56"/>
  <c r="M131" i="56"/>
  <c r="K131" i="56"/>
  <c r="J131" i="56"/>
  <c r="L131" i="56"/>
  <c r="M130" i="56"/>
  <c r="L130" i="56"/>
  <c r="K130" i="56"/>
  <c r="J130" i="56"/>
  <c r="H128" i="56"/>
  <c r="M129" i="56"/>
  <c r="L129" i="56"/>
  <c r="K129" i="56"/>
  <c r="G128" i="56"/>
  <c r="J129" i="56"/>
  <c r="E128" i="56"/>
  <c r="D128" i="56"/>
  <c r="D151" i="56" s="1"/>
  <c r="D222" i="56" s="1"/>
  <c r="M126" i="56"/>
  <c r="L126" i="56"/>
  <c r="K126" i="56"/>
  <c r="J126" i="56"/>
  <c r="M125" i="56"/>
  <c r="L125" i="56"/>
  <c r="J125" i="56"/>
  <c r="H124" i="56"/>
  <c r="F124" i="56"/>
  <c r="E124" i="56"/>
  <c r="D124" i="56"/>
  <c r="D150" i="56" s="1"/>
  <c r="D221" i="56" s="1"/>
  <c r="L122" i="56"/>
  <c r="M122" i="56"/>
  <c r="K122" i="56"/>
  <c r="M121" i="56"/>
  <c r="L121" i="56"/>
  <c r="J121" i="56"/>
  <c r="G119" i="56"/>
  <c r="J120" i="56"/>
  <c r="D119" i="56"/>
  <c r="D149" i="56" s="1"/>
  <c r="D220" i="56" s="1"/>
  <c r="H119" i="56"/>
  <c r="H149" i="56" s="1"/>
  <c r="F119" i="56"/>
  <c r="J117" i="56"/>
  <c r="L117" i="56"/>
  <c r="K117" i="56"/>
  <c r="L116" i="56"/>
  <c r="J116" i="56"/>
  <c r="M116" i="56"/>
  <c r="K116" i="56"/>
  <c r="L115" i="56"/>
  <c r="M115" i="56"/>
  <c r="K115" i="56"/>
  <c r="M114" i="56"/>
  <c r="J114" i="56"/>
  <c r="J113" i="56"/>
  <c r="L113" i="56"/>
  <c r="K113" i="56"/>
  <c r="L112" i="56"/>
  <c r="J112" i="56"/>
  <c r="M112" i="56"/>
  <c r="K112" i="56"/>
  <c r="L111" i="56"/>
  <c r="M111" i="56"/>
  <c r="K111" i="56"/>
  <c r="M110" i="56"/>
  <c r="J110" i="56"/>
  <c r="J109" i="56"/>
  <c r="L109" i="56"/>
  <c r="K109" i="56"/>
  <c r="L108" i="56"/>
  <c r="J108" i="56"/>
  <c r="M108" i="56"/>
  <c r="K108" i="56"/>
  <c r="L107" i="56"/>
  <c r="M107" i="56"/>
  <c r="K107" i="56"/>
  <c r="M106" i="56"/>
  <c r="J106" i="56"/>
  <c r="J105" i="56"/>
  <c r="L105" i="56"/>
  <c r="K105" i="56"/>
  <c r="L104" i="56"/>
  <c r="J104" i="56"/>
  <c r="M104" i="56"/>
  <c r="K104" i="56"/>
  <c r="L103" i="56"/>
  <c r="M103" i="56"/>
  <c r="K103" i="56"/>
  <c r="G98" i="56"/>
  <c r="J102" i="56"/>
  <c r="M101" i="56"/>
  <c r="L101" i="56"/>
  <c r="K101" i="56"/>
  <c r="J101" i="56"/>
  <c r="M100" i="56"/>
  <c r="F98" i="56"/>
  <c r="D98" i="56"/>
  <c r="D148" i="56" s="1"/>
  <c r="D219" i="56" s="1"/>
  <c r="M99" i="56"/>
  <c r="L99" i="56"/>
  <c r="K99" i="56"/>
  <c r="J99" i="56"/>
  <c r="M96" i="56"/>
  <c r="L96" i="56"/>
  <c r="J96" i="56"/>
  <c r="M95" i="56"/>
  <c r="L95" i="56"/>
  <c r="K95" i="56"/>
  <c r="J95" i="56"/>
  <c r="D90" i="56"/>
  <c r="D147" i="56" s="1"/>
  <c r="D218" i="56" s="1"/>
  <c r="K94" i="56"/>
  <c r="J94" i="56"/>
  <c r="M94" i="56"/>
  <c r="L94" i="56"/>
  <c r="M93" i="56"/>
  <c r="L93" i="56"/>
  <c r="K93" i="56"/>
  <c r="J93" i="56"/>
  <c r="K92" i="56"/>
  <c r="J92" i="56"/>
  <c r="F90" i="56"/>
  <c r="F147" i="56" s="1"/>
  <c r="M88" i="56"/>
  <c r="L88" i="56"/>
  <c r="K88" i="56"/>
  <c r="M87" i="56"/>
  <c r="L87" i="56"/>
  <c r="J87" i="56"/>
  <c r="J86" i="56"/>
  <c r="M86" i="56"/>
  <c r="K86" i="56"/>
  <c r="K85" i="56"/>
  <c r="J85" i="56"/>
  <c r="L85" i="56"/>
  <c r="L84" i="56"/>
  <c r="K84" i="56"/>
  <c r="J84" i="56"/>
  <c r="M84" i="56"/>
  <c r="M83" i="56"/>
  <c r="L83" i="56"/>
  <c r="K83" i="56"/>
  <c r="J83" i="56"/>
  <c r="M82" i="56"/>
  <c r="L82" i="56"/>
  <c r="K82" i="56"/>
  <c r="M81" i="56"/>
  <c r="L81" i="56"/>
  <c r="J81" i="56"/>
  <c r="M80" i="56"/>
  <c r="J80" i="56"/>
  <c r="M79" i="56"/>
  <c r="J79" i="56"/>
  <c r="J78" i="56"/>
  <c r="M78" i="56"/>
  <c r="K78" i="56"/>
  <c r="K77" i="56"/>
  <c r="J77" i="56"/>
  <c r="L77" i="56"/>
  <c r="L76" i="56"/>
  <c r="K76" i="56"/>
  <c r="J76" i="56"/>
  <c r="M75" i="56"/>
  <c r="L75" i="56"/>
  <c r="K75" i="56"/>
  <c r="J75" i="56"/>
  <c r="M74" i="56"/>
  <c r="L74" i="56"/>
  <c r="K74" i="56"/>
  <c r="M73" i="56"/>
  <c r="L73" i="56"/>
  <c r="G72" i="56"/>
  <c r="J73" i="56"/>
  <c r="D72" i="56"/>
  <c r="D146" i="56" s="1"/>
  <c r="D217" i="56" s="1"/>
  <c r="D145" i="56"/>
  <c r="D216" i="56" s="1"/>
  <c r="J70" i="56"/>
  <c r="L70" i="56"/>
  <c r="K70" i="56"/>
  <c r="L69" i="56"/>
  <c r="K69" i="56"/>
  <c r="J69" i="56"/>
  <c r="M66" i="56"/>
  <c r="L66" i="56"/>
  <c r="J66" i="56"/>
  <c r="M65" i="56"/>
  <c r="K65" i="56"/>
  <c r="M64" i="56"/>
  <c r="L64" i="56"/>
  <c r="D57" i="56"/>
  <c r="D144" i="56" s="1"/>
  <c r="D215" i="56" s="1"/>
  <c r="J63" i="56"/>
  <c r="M63" i="56"/>
  <c r="L63" i="56"/>
  <c r="E57" i="56"/>
  <c r="K62" i="56"/>
  <c r="J62" i="56"/>
  <c r="L62" i="56"/>
  <c r="K61" i="56"/>
  <c r="J61" i="56"/>
  <c r="G57" i="56"/>
  <c r="M60" i="56"/>
  <c r="L60" i="56"/>
  <c r="K60" i="56"/>
  <c r="J60" i="56"/>
  <c r="F57" i="56"/>
  <c r="L55" i="56"/>
  <c r="K55" i="56"/>
  <c r="J55" i="56"/>
  <c r="M55" i="56"/>
  <c r="M54" i="56"/>
  <c r="L54" i="56"/>
  <c r="K54" i="56"/>
  <c r="J54" i="56"/>
  <c r="H53" i="56"/>
  <c r="G53" i="56"/>
  <c r="F53" i="56"/>
  <c r="E53" i="56"/>
  <c r="E143" i="56" s="1"/>
  <c r="D143" i="56"/>
  <c r="D214" i="56" s="1"/>
  <c r="M50" i="56"/>
  <c r="L50" i="56"/>
  <c r="M49" i="56"/>
  <c r="L49" i="56"/>
  <c r="K49" i="56"/>
  <c r="J49" i="56"/>
  <c r="L48" i="56"/>
  <c r="M48" i="56"/>
  <c r="M47" i="56"/>
  <c r="J47" i="56"/>
  <c r="M46" i="56"/>
  <c r="M45" i="56"/>
  <c r="L45" i="56"/>
  <c r="K45" i="56"/>
  <c r="J45" i="56"/>
  <c r="M44" i="56"/>
  <c r="L44" i="56"/>
  <c r="M43" i="56"/>
  <c r="L43" i="56"/>
  <c r="J43" i="56"/>
  <c r="M42" i="56"/>
  <c r="L42" i="56"/>
  <c r="M41" i="56"/>
  <c r="L41" i="56"/>
  <c r="J40" i="56"/>
  <c r="M40" i="56"/>
  <c r="K39" i="56"/>
  <c r="J39" i="56"/>
  <c r="M38" i="56"/>
  <c r="L38" i="56"/>
  <c r="K38" i="56"/>
  <c r="J38" i="56"/>
  <c r="L30" i="56"/>
  <c r="M30" i="56"/>
  <c r="G29" i="56"/>
  <c r="K30" i="56"/>
  <c r="H29" i="56"/>
  <c r="F29" i="56"/>
  <c r="E29" i="56"/>
  <c r="D29" i="56"/>
  <c r="L27" i="56"/>
  <c r="K27" i="56"/>
  <c r="J27" i="56"/>
  <c r="H26" i="56"/>
  <c r="F26" i="56"/>
  <c r="E26" i="56"/>
  <c r="D26" i="56"/>
  <c r="H23" i="56"/>
  <c r="L24" i="56"/>
  <c r="K24" i="56"/>
  <c r="J24" i="56"/>
  <c r="F23" i="56"/>
  <c r="E23" i="56"/>
  <c r="D23" i="56"/>
  <c r="J21" i="56"/>
  <c r="F20" i="56"/>
  <c r="E20" i="56"/>
  <c r="H20" i="56"/>
  <c r="D20" i="56"/>
  <c r="G16" i="56"/>
  <c r="G155" i="56" s="1"/>
  <c r="F16" i="56"/>
  <c r="F155" i="56" s="1"/>
  <c r="E16" i="56"/>
  <c r="D16" i="56"/>
  <c r="D155" i="56" s="1"/>
  <c r="M12" i="56"/>
  <c r="L12" i="56"/>
  <c r="H11" i="56"/>
  <c r="G11" i="56"/>
  <c r="D11" i="56"/>
  <c r="M9" i="56"/>
  <c r="L9" i="56"/>
  <c r="D8" i="56"/>
  <c r="G8" i="56"/>
  <c r="F8" i="56"/>
  <c r="G148" i="55"/>
  <c r="F148" i="55"/>
  <c r="E148" i="55"/>
  <c r="D148" i="55"/>
  <c r="D100" i="55"/>
  <c r="D99" i="55"/>
  <c r="D98" i="55"/>
  <c r="D39" i="55"/>
  <c r="D36" i="55"/>
  <c r="J50" i="56" l="1"/>
  <c r="K50" i="56"/>
  <c r="F32" i="56"/>
  <c r="F139" i="56" s="1"/>
  <c r="K29" i="56"/>
  <c r="J159" i="56"/>
  <c r="M29" i="56"/>
  <c r="K161" i="56"/>
  <c r="M159" i="56"/>
  <c r="F14" i="56"/>
  <c r="E33" i="56"/>
  <c r="E140" i="56" s="1"/>
  <c r="M161" i="56"/>
  <c r="K159" i="56"/>
  <c r="L159" i="56"/>
  <c r="K23" i="56"/>
  <c r="G14" i="56"/>
  <c r="G138" i="56" s="1"/>
  <c r="L161" i="56"/>
  <c r="M11" i="56"/>
  <c r="D14" i="56"/>
  <c r="D138" i="56" s="1"/>
  <c r="D211" i="56" s="1"/>
  <c r="L155" i="56"/>
  <c r="K26" i="56"/>
  <c r="J128" i="56"/>
  <c r="L11" i="56"/>
  <c r="L29" i="56"/>
  <c r="E32" i="56"/>
  <c r="E139" i="56" s="1"/>
  <c r="E212" i="56" s="1"/>
  <c r="K20" i="56"/>
  <c r="F33" i="56"/>
  <c r="F140" i="56" s="1"/>
  <c r="H8" i="56"/>
  <c r="G20" i="56"/>
  <c r="M20" i="56" s="1"/>
  <c r="L21" i="56"/>
  <c r="J44" i="56"/>
  <c r="K44" i="56"/>
  <c r="K47" i="56"/>
  <c r="L47" i="56"/>
  <c r="E155" i="56"/>
  <c r="J155" i="56" s="1"/>
  <c r="K16" i="56"/>
  <c r="D33" i="56"/>
  <c r="D140" i="56" s="1"/>
  <c r="J23" i="56"/>
  <c r="K9" i="56"/>
  <c r="J9" i="56"/>
  <c r="H16" i="56"/>
  <c r="M17" i="56"/>
  <c r="J41" i="56"/>
  <c r="K41" i="56"/>
  <c r="J20" i="56"/>
  <c r="D32" i="56"/>
  <c r="H33" i="56"/>
  <c r="J12" i="56"/>
  <c r="K12" i="56"/>
  <c r="L46" i="56"/>
  <c r="K46" i="56"/>
  <c r="G23" i="56"/>
  <c r="M23" i="56" s="1"/>
  <c r="M27" i="56"/>
  <c r="E8" i="56"/>
  <c r="J16" i="56"/>
  <c r="K40" i="56"/>
  <c r="L40" i="56"/>
  <c r="G26" i="56"/>
  <c r="L26" i="56" s="1"/>
  <c r="J42" i="56"/>
  <c r="K42" i="56"/>
  <c r="H32" i="56"/>
  <c r="E11" i="56"/>
  <c r="J11" i="56" s="1"/>
  <c r="J17" i="56"/>
  <c r="K17" i="56"/>
  <c r="L39" i="56"/>
  <c r="M39" i="56"/>
  <c r="J48" i="56"/>
  <c r="K48" i="56"/>
  <c r="L16" i="56"/>
  <c r="L8" i="56"/>
  <c r="L17" i="56"/>
  <c r="K21" i="56"/>
  <c r="J30" i="56"/>
  <c r="L57" i="56"/>
  <c r="G144" i="56"/>
  <c r="J29" i="56"/>
  <c r="M24" i="56"/>
  <c r="J46" i="56"/>
  <c r="J26" i="56"/>
  <c r="K43" i="56"/>
  <c r="D37" i="56"/>
  <c r="E37" i="56"/>
  <c r="J57" i="56"/>
  <c r="E144" i="56"/>
  <c r="M21" i="56"/>
  <c r="H68" i="56"/>
  <c r="M69" i="56"/>
  <c r="F150" i="56"/>
  <c r="K124" i="56"/>
  <c r="H151" i="56"/>
  <c r="M128" i="56"/>
  <c r="M61" i="56"/>
  <c r="M62" i="56"/>
  <c r="J65" i="56"/>
  <c r="M70" i="56"/>
  <c r="K73" i="56"/>
  <c r="L78" i="56"/>
  <c r="K81" i="56"/>
  <c r="L86" i="56"/>
  <c r="F148" i="56"/>
  <c r="E214" i="56"/>
  <c r="J143" i="56"/>
  <c r="G146" i="56"/>
  <c r="F218" i="56"/>
  <c r="H150" i="56"/>
  <c r="K53" i="56"/>
  <c r="F143" i="56"/>
  <c r="J64" i="56"/>
  <c r="M76" i="56"/>
  <c r="H72" i="56"/>
  <c r="M77" i="56"/>
  <c r="K80" i="56"/>
  <c r="M85" i="56"/>
  <c r="G90" i="56"/>
  <c r="L92" i="56"/>
  <c r="H220" i="56"/>
  <c r="L53" i="56"/>
  <c r="G143" i="56"/>
  <c r="L61" i="56"/>
  <c r="K64" i="56"/>
  <c r="K66" i="56"/>
  <c r="E72" i="56"/>
  <c r="L80" i="56"/>
  <c r="H90" i="56"/>
  <c r="M92" i="56"/>
  <c r="M53" i="56"/>
  <c r="H143" i="56"/>
  <c r="K57" i="56"/>
  <c r="F144" i="56"/>
  <c r="L65" i="56"/>
  <c r="F72" i="56"/>
  <c r="J88" i="56"/>
  <c r="J53" i="56"/>
  <c r="K63" i="56"/>
  <c r="F68" i="56"/>
  <c r="K79" i="56"/>
  <c r="G148" i="56"/>
  <c r="L98" i="56"/>
  <c r="H57" i="56"/>
  <c r="E68" i="56"/>
  <c r="G68" i="56"/>
  <c r="J74" i="56"/>
  <c r="L79" i="56"/>
  <c r="J82" i="56"/>
  <c r="K87" i="56"/>
  <c r="E90" i="56"/>
  <c r="G149" i="56"/>
  <c r="M149" i="56" s="1"/>
  <c r="L119" i="56"/>
  <c r="E150" i="56"/>
  <c r="J124" i="56"/>
  <c r="G151" i="56"/>
  <c r="H98" i="56"/>
  <c r="J100" i="56"/>
  <c r="K102" i="56"/>
  <c r="M105" i="56"/>
  <c r="K106" i="56"/>
  <c r="M109" i="56"/>
  <c r="K110" i="56"/>
  <c r="M113" i="56"/>
  <c r="K114" i="56"/>
  <c r="M117" i="56"/>
  <c r="K120" i="56"/>
  <c r="G124" i="56"/>
  <c r="E151" i="56"/>
  <c r="K96" i="56"/>
  <c r="K100" i="56"/>
  <c r="L102" i="56"/>
  <c r="J103" i="56"/>
  <c r="L106" i="56"/>
  <c r="J107" i="56"/>
  <c r="L110" i="56"/>
  <c r="J111" i="56"/>
  <c r="L114" i="56"/>
  <c r="J115" i="56"/>
  <c r="M119" i="56"/>
  <c r="L120" i="56"/>
  <c r="K121" i="56"/>
  <c r="J122" i="56"/>
  <c r="L100" i="56"/>
  <c r="M102" i="56"/>
  <c r="E119" i="56"/>
  <c r="K119" i="56" s="1"/>
  <c r="M120" i="56"/>
  <c r="K125" i="56"/>
  <c r="F128" i="56"/>
  <c r="L128" i="56" s="1"/>
  <c r="E98" i="56"/>
  <c r="F149" i="56"/>
  <c r="L14" i="56" l="1"/>
  <c r="K33" i="56"/>
  <c r="K140" i="56"/>
  <c r="F138" i="56"/>
  <c r="L138" i="56" s="1"/>
  <c r="K32" i="56"/>
  <c r="K11" i="56"/>
  <c r="K155" i="56"/>
  <c r="M26" i="56"/>
  <c r="E142" i="56"/>
  <c r="J37" i="56"/>
  <c r="E134" i="56"/>
  <c r="D142" i="56"/>
  <c r="D134" i="56"/>
  <c r="H139" i="56"/>
  <c r="L23" i="56"/>
  <c r="G33" i="56"/>
  <c r="M33" i="56" s="1"/>
  <c r="J33" i="56"/>
  <c r="G211" i="56"/>
  <c r="J140" i="56"/>
  <c r="H140" i="56"/>
  <c r="E148" i="56"/>
  <c r="K148" i="56" s="1"/>
  <c r="J98" i="56"/>
  <c r="G37" i="56"/>
  <c r="J8" i="56"/>
  <c r="K8" i="56"/>
  <c r="E14" i="56"/>
  <c r="K139" i="56"/>
  <c r="F212" i="56"/>
  <c r="J144" i="56"/>
  <c r="E215" i="56"/>
  <c r="D139" i="56"/>
  <c r="J32" i="56"/>
  <c r="G32" i="56"/>
  <c r="L20" i="56"/>
  <c r="L124" i="56"/>
  <c r="G150" i="56"/>
  <c r="M150" i="56" s="1"/>
  <c r="K144" i="56"/>
  <c r="F215" i="56"/>
  <c r="G147" i="56"/>
  <c r="L90" i="56"/>
  <c r="F151" i="56"/>
  <c r="L151" i="56" s="1"/>
  <c r="K128" i="56"/>
  <c r="E221" i="56"/>
  <c r="J150" i="56"/>
  <c r="F145" i="56"/>
  <c r="K68" i="56"/>
  <c r="H221" i="56"/>
  <c r="M151" i="56"/>
  <c r="H222" i="56"/>
  <c r="G145" i="56"/>
  <c r="L68" i="56"/>
  <c r="M143" i="56"/>
  <c r="H214" i="56"/>
  <c r="M124" i="56"/>
  <c r="K98" i="56"/>
  <c r="H155" i="56"/>
  <c r="M155" i="56" s="1"/>
  <c r="M16" i="56"/>
  <c r="H14" i="56"/>
  <c r="M8" i="56"/>
  <c r="G215" i="56"/>
  <c r="L144" i="56"/>
  <c r="H148" i="56"/>
  <c r="M98" i="56"/>
  <c r="G220" i="56"/>
  <c r="L149" i="56"/>
  <c r="E145" i="56"/>
  <c r="J68" i="56"/>
  <c r="L143" i="56"/>
  <c r="G214" i="56"/>
  <c r="F219" i="56"/>
  <c r="F221" i="56"/>
  <c r="K150" i="56"/>
  <c r="H37" i="56"/>
  <c r="H134" i="56" s="1"/>
  <c r="H147" i="56"/>
  <c r="M90" i="56"/>
  <c r="H145" i="56"/>
  <c r="M68" i="56"/>
  <c r="E222" i="56"/>
  <c r="J151" i="56"/>
  <c r="G219" i="56"/>
  <c r="L148" i="56"/>
  <c r="F146" i="56"/>
  <c r="L146" i="56" s="1"/>
  <c r="K72" i="56"/>
  <c r="G217" i="56"/>
  <c r="F220" i="56"/>
  <c r="G222" i="56"/>
  <c r="E146" i="56"/>
  <c r="J72" i="56"/>
  <c r="K143" i="56"/>
  <c r="F214" i="56"/>
  <c r="L72" i="56"/>
  <c r="J119" i="56"/>
  <c r="E149" i="56"/>
  <c r="E147" i="56"/>
  <c r="J90" i="56"/>
  <c r="H144" i="56"/>
  <c r="M57" i="56"/>
  <c r="K90" i="56"/>
  <c r="H146" i="56"/>
  <c r="M72" i="56"/>
  <c r="F37" i="56"/>
  <c r="F211" i="56" l="1"/>
  <c r="F216" i="56"/>
  <c r="K145" i="56"/>
  <c r="H216" i="56"/>
  <c r="M145" i="56"/>
  <c r="H142" i="56"/>
  <c r="M37" i="56"/>
  <c r="F142" i="56"/>
  <c r="K37" i="56"/>
  <c r="H219" i="56"/>
  <c r="M148" i="56"/>
  <c r="G142" i="56"/>
  <c r="L37" i="56"/>
  <c r="G134" i="56"/>
  <c r="H215" i="56"/>
  <c r="M144" i="56"/>
  <c r="G216" i="56"/>
  <c r="L145" i="56"/>
  <c r="G221" i="56"/>
  <c r="L150" i="56"/>
  <c r="D141" i="56"/>
  <c r="D154" i="56" s="1"/>
  <c r="D213" i="56"/>
  <c r="H138" i="56"/>
  <c r="M14" i="56"/>
  <c r="E217" i="56"/>
  <c r="J146" i="56"/>
  <c r="F217" i="56"/>
  <c r="K146" i="56"/>
  <c r="M147" i="56"/>
  <c r="H218" i="56"/>
  <c r="E216" i="56"/>
  <c r="J145" i="56"/>
  <c r="E138" i="56"/>
  <c r="J14" i="56"/>
  <c r="K14" i="56"/>
  <c r="G140" i="56"/>
  <c r="L33" i="56"/>
  <c r="J134" i="56"/>
  <c r="M146" i="56"/>
  <c r="H217" i="56"/>
  <c r="L147" i="56"/>
  <c r="G218" i="56"/>
  <c r="D212" i="56"/>
  <c r="J139" i="56"/>
  <c r="J147" i="56"/>
  <c r="E218" i="56"/>
  <c r="K147" i="56"/>
  <c r="F134" i="56"/>
  <c r="K134" i="56" s="1"/>
  <c r="J148" i="56"/>
  <c r="E219" i="56"/>
  <c r="E220" i="56"/>
  <c r="J149" i="56"/>
  <c r="K151" i="56"/>
  <c r="F222" i="56"/>
  <c r="G139" i="56"/>
  <c r="M139" i="56" s="1"/>
  <c r="L32" i="56"/>
  <c r="M32" i="56"/>
  <c r="E141" i="56"/>
  <c r="E213" i="56"/>
  <c r="J142" i="56"/>
  <c r="K149" i="56"/>
  <c r="H212" i="56"/>
  <c r="L134" i="56" l="1"/>
  <c r="D153" i="56"/>
  <c r="D158" i="56" s="1"/>
  <c r="D164" i="56" s="1"/>
  <c r="J141" i="56"/>
  <c r="H141" i="56"/>
  <c r="H154" i="56" s="1"/>
  <c r="H213" i="56"/>
  <c r="M142" i="56"/>
  <c r="G141" i="56"/>
  <c r="G154" i="56" s="1"/>
  <c r="G213" i="56"/>
  <c r="L142" i="56"/>
  <c r="D223" i="56"/>
  <c r="L140" i="56"/>
  <c r="J138" i="56"/>
  <c r="E154" i="56"/>
  <c r="J154" i="56" s="1"/>
  <c r="E153" i="56"/>
  <c r="E211" i="56"/>
  <c r="E223" i="56" s="1"/>
  <c r="K138" i="56"/>
  <c r="G212" i="56"/>
  <c r="L139" i="56"/>
  <c r="F141" i="56"/>
  <c r="F213" i="56"/>
  <c r="F223" i="56" s="1"/>
  <c r="K142" i="56"/>
  <c r="M140" i="56"/>
  <c r="H211" i="56"/>
  <c r="M138" i="56"/>
  <c r="M134" i="56"/>
  <c r="H153" i="56" l="1"/>
  <c r="H158" i="56" s="1"/>
  <c r="D160" i="56"/>
  <c r="D166" i="56" s="1"/>
  <c r="J165" i="56"/>
  <c r="D162" i="56"/>
  <c r="G153" i="56"/>
  <c r="G223" i="56"/>
  <c r="M154" i="56"/>
  <c r="J153" i="56"/>
  <c r="E158" i="56"/>
  <c r="L141" i="56"/>
  <c r="K141" i="56"/>
  <c r="F154" i="56"/>
  <c r="K154" i="56" s="1"/>
  <c r="F153" i="56"/>
  <c r="H223" i="56"/>
  <c r="M141" i="56"/>
  <c r="M153" i="56" l="1"/>
  <c r="M166" i="56"/>
  <c r="K166" i="56"/>
  <c r="L166" i="56"/>
  <c r="M165" i="56"/>
  <c r="J166" i="56"/>
  <c r="M164" i="56"/>
  <c r="L165" i="56"/>
  <c r="L164" i="56"/>
  <c r="L153" i="56"/>
  <c r="K165" i="56"/>
  <c r="J164" i="56"/>
  <c r="G158" i="56"/>
  <c r="M158" i="56" s="1"/>
  <c r="K164" i="56"/>
  <c r="K153" i="56"/>
  <c r="F158" i="56"/>
  <c r="E160" i="56"/>
  <c r="J160" i="56" s="1"/>
  <c r="E162" i="56"/>
  <c r="J162" i="56" s="1"/>
  <c r="J158" i="56"/>
  <c r="L154" i="56"/>
  <c r="H162" i="56"/>
  <c r="H160" i="56"/>
  <c r="L158" i="56" l="1"/>
  <c r="G162" i="56"/>
  <c r="M162" i="56" s="1"/>
  <c r="G160" i="56"/>
  <c r="M160" i="56" s="1"/>
  <c r="F160" i="56"/>
  <c r="K160" i="56" s="1"/>
  <c r="F162" i="56"/>
  <c r="K162" i="56" s="1"/>
  <c r="K158" i="56"/>
  <c r="L162" i="56" l="1"/>
  <c r="L160" i="56"/>
  <c r="H10" i="12" l="1"/>
  <c r="G27" i="49"/>
  <c r="F27" i="49"/>
  <c r="E27" i="49"/>
  <c r="D27" i="49"/>
  <c r="D10" i="12" l="1"/>
  <c r="E10" i="12"/>
  <c r="F10" i="12"/>
  <c r="G1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Eloranta, Aleksi</author>
    <author>Magda Horvath</author>
    <author>Mäntylä, Iris</author>
    <author>Kontiokari, Venla</author>
    <author>Aalto, Laura</author>
    <author>Vilén, Anna-Elina</author>
    <author>Katri Leino</author>
    <author>Horváth, Magda</author>
  </authors>
  <commentList>
    <comment ref="D7" authorId="0" shapeId="0" xr:uid="{323D22B8-C53B-4B6F-9618-C08CF66BE856}">
      <text>
        <r>
          <rPr>
            <b/>
            <sz val="9"/>
            <color indexed="81"/>
            <rFont val="Tahoma"/>
            <family val="2"/>
          </rPr>
          <t>Lähde:</t>
        </r>
        <r>
          <rPr>
            <sz val="9"/>
            <color indexed="81"/>
            <rFont val="Tahoma"/>
            <family val="2"/>
          </rPr>
          <t xml:space="preserve">
Defra Conversion Factors, 2022, Fuels, Diesel (average biofuel blend)
https://www.gov.uk/government/publications/greenhouse-gas-reporting-conversion-factors-2022</t>
        </r>
      </text>
    </comment>
    <comment ref="D9" authorId="0" shapeId="0" xr:uid="{CA703A71-673C-4F79-AC05-EFC9B9E6B2C1}">
      <text>
        <r>
          <rPr>
            <b/>
            <sz val="9"/>
            <color indexed="81"/>
            <rFont val="Tahoma"/>
            <family val="2"/>
          </rPr>
          <t>Lähde:</t>
        </r>
        <r>
          <rPr>
            <sz val="9"/>
            <color indexed="81"/>
            <rFont val="Tahoma"/>
            <family val="2"/>
          </rPr>
          <t xml:space="preserve">
https://www.gov.uk/guidance/fluorinated-gases-f-gases</t>
        </r>
      </text>
    </comment>
    <comment ref="D11" authorId="0" shapeId="0" xr:uid="{D7A00B1D-2EC1-4AC1-9A16-7B43BD3A3E13}">
      <text>
        <r>
          <rPr>
            <b/>
            <sz val="9"/>
            <color indexed="81"/>
            <rFont val="Tahoma"/>
            <family val="2"/>
          </rPr>
          <t>Lähde:</t>
        </r>
        <r>
          <rPr>
            <sz val="9"/>
            <color indexed="81"/>
            <rFont val="Tahoma"/>
            <family val="2"/>
          </rPr>
          <t xml:space="preserve">
Outside of scopes - diesel (average biofuel blend), Defra - Conversion factors 2022
https://www.gov.uk/government/publications/greenhouse-gas-reporting-conversion-factors-2022
</t>
        </r>
      </text>
    </comment>
    <comment ref="D15" authorId="1" shapeId="0" xr:uid="{DB33E1BE-C6DD-4F67-8DD7-A45D71896FAD}">
      <text>
        <r>
          <rPr>
            <b/>
            <sz val="9"/>
            <color indexed="81"/>
            <rFont val="Tahoma"/>
            <family val="2"/>
          </rPr>
          <t>Lähde:</t>
        </r>
        <r>
          <rPr>
            <sz val="9"/>
            <color indexed="81"/>
            <rFont val="Tahoma"/>
            <family val="2"/>
          </rPr>
          <t xml:space="preserve">
Vuoden 2021 luku - uudempaa ei saatavilla 2/23
Energiavirasto, jäännösjakauma 2021, https://energiavirasto.fi/documents/11120570/112530553/J%C3%A4%C3%A4nn%C3%B6sjakauma+2021+julkaisu+FI.pdf/62b1b1d6-b05b-13de-5892-38d39a1bbb2f/J%C3%A4%C3%A4nn%C3%B6sjakauma+2021+julkaisu+FI.pdf?t=1656411314380</t>
        </r>
      </text>
    </comment>
    <comment ref="D16" authorId="2" shapeId="0" xr:uid="{9529F565-E492-4F78-8C31-AFA8998F2480}">
      <text>
        <r>
          <rPr>
            <b/>
            <sz val="9"/>
            <color indexed="81"/>
            <rFont val="Tahoma"/>
            <family val="2"/>
          </rPr>
          <t xml:space="preserve">Lähde: 
</t>
        </r>
        <r>
          <rPr>
            <sz val="9"/>
            <color indexed="81"/>
            <rFont val="Tahoma"/>
            <family val="2"/>
          </rPr>
          <t>Kirjastot ja arkistot, mediaani: https://www.motiva.fi/ratkaisut/energiakatselmustoiminta/tuetut_energiakatselmukset/tilastotietoa_katselmuksista/ominaiskulutukset_palvelusektorilla</t>
        </r>
        <r>
          <rPr>
            <sz val="9"/>
            <color indexed="81"/>
            <rFont val="Tahoma"/>
            <family val="2"/>
          </rPr>
          <t xml:space="preserve">
</t>
        </r>
      </text>
    </comment>
    <comment ref="D19" authorId="0" shapeId="0" xr:uid="{F7B8F049-669F-4F45-9AB0-ACFF7BAB3CDF}">
      <text>
        <r>
          <rPr>
            <b/>
            <sz val="9"/>
            <color indexed="81"/>
            <rFont val="Tahoma"/>
            <family val="2"/>
          </rPr>
          <t xml:space="preserve">Lähde:
</t>
        </r>
        <r>
          <rPr>
            <sz val="9"/>
            <color indexed="81"/>
            <rFont val="Tahoma"/>
            <family val="2"/>
          </rPr>
          <t>Fingrid. Taulukko 2, Suomessa 2022 kulutetun sähkön päästökerroin. Energiamenetelmä. https://www.fingrid.fi/sahkomarkkinainformaatio/co2/</t>
        </r>
      </text>
    </comment>
    <comment ref="D21" authorId="2" shapeId="0" xr:uid="{033BB0A7-43C4-4B28-90F8-C3182C46C0A3}">
      <text>
        <r>
          <rPr>
            <b/>
            <sz val="9"/>
            <color indexed="81"/>
            <rFont val="Tahoma"/>
            <family val="2"/>
          </rPr>
          <t xml:space="preserve">Lähde: 
</t>
        </r>
        <r>
          <rPr>
            <sz val="9"/>
            <color indexed="81"/>
            <rFont val="Tahoma"/>
            <family val="2"/>
          </rPr>
          <t>Kirjastot ja arkistot, mediaani: https://www.motiva.fi/ratkaisut/energiakatselmustoiminta/tuetut_energiakatselmukset/tilastotietoa_katselmuksista/ominaiskulutukset_palvelusektorilla</t>
        </r>
        <r>
          <rPr>
            <sz val="9"/>
            <color indexed="81"/>
            <rFont val="Tahoma"/>
            <family val="2"/>
          </rPr>
          <t xml:space="preserve">
</t>
        </r>
      </text>
    </comment>
    <comment ref="D24" authorId="3" shapeId="0" xr:uid="{95EDAA9C-CB21-47BD-A051-9E146D49FFA7}">
      <text>
        <r>
          <rPr>
            <b/>
            <sz val="9"/>
            <color indexed="81"/>
            <rFont val="Tahoma"/>
            <family val="2"/>
          </rPr>
          <t xml:space="preserve">Lähde:
</t>
        </r>
        <r>
          <rPr>
            <sz val="9"/>
            <color indexed="81"/>
            <rFont val="Tahoma"/>
            <family val="2"/>
          </rPr>
          <t>Statistics Finland. Energy method. 
Most recent available from 2020 as of 1/2023
https://pxhopea2.stat.fi/sahkoiset_julkaisut/energia2021/html/suom0011.htm</t>
        </r>
      </text>
    </comment>
    <comment ref="D28" authorId="4" shapeId="0" xr:uid="{D1869D83-542C-4D85-A77F-A3931927709F}">
      <text>
        <r>
          <rPr>
            <b/>
            <sz val="9"/>
            <color indexed="81"/>
            <rFont val="Tahoma"/>
            <family val="2"/>
          </rPr>
          <t>Lähde:</t>
        </r>
        <r>
          <rPr>
            <sz val="9"/>
            <color indexed="81"/>
            <rFont val="Tahoma"/>
            <family val="2"/>
          </rPr>
          <t xml:space="preserve">
https://projectsites.vtt.fi/sites/leader/www.vtt.fi/sites/leader/en/kirjan_hiilijalanjalki_2010.pdf</t>
        </r>
      </text>
    </comment>
    <comment ref="D29" authorId="4" shapeId="0" xr:uid="{0BBA29BE-26F6-4501-9B1B-3809AF45AF23}">
      <text>
        <r>
          <rPr>
            <b/>
            <sz val="9"/>
            <color indexed="81"/>
            <rFont val="Tahoma"/>
            <family val="2"/>
          </rPr>
          <t>Lähde:</t>
        </r>
        <r>
          <rPr>
            <sz val="9"/>
            <color indexed="81"/>
            <rFont val="Tahoma"/>
            <family val="2"/>
          </rPr>
          <t xml:space="preserve">
https://www.holmen.com/en/paper/sustainability/sustainability-stories/magazine-climate-impact/</t>
        </r>
      </text>
    </comment>
    <comment ref="D30" authorId="4" shapeId="0" xr:uid="{0A0C20C8-024D-4900-93EB-6825D22CF7A3}">
      <text>
        <r>
          <rPr>
            <b/>
            <sz val="9"/>
            <color indexed="81"/>
            <rFont val="Tahoma"/>
            <family val="2"/>
          </rPr>
          <t>Lähde:</t>
        </r>
        <r>
          <rPr>
            <sz val="9"/>
            <color indexed="81"/>
            <rFont val="Tahoma"/>
            <family val="2"/>
          </rPr>
          <t xml:space="preserve">
https://onlinelibrary.wiley.com/doi/10.1111/j.1530-9290.2010.00269.x#:~:text=We%20find%20that%20despite%20the,on%20whether%20a%20customer%20then</t>
        </r>
      </text>
    </comment>
    <comment ref="D31" authorId="4" shapeId="0" xr:uid="{EA0C897C-B9C1-4309-B782-FAAC54C00695}">
      <text>
        <r>
          <rPr>
            <b/>
            <sz val="9"/>
            <color indexed="81"/>
            <rFont val="Tahoma"/>
            <family val="2"/>
          </rPr>
          <t>Lähde:</t>
        </r>
        <r>
          <rPr>
            <sz val="9"/>
            <color indexed="81"/>
            <rFont val="Tahoma"/>
            <family val="2"/>
          </rPr>
          <t xml:space="preserve">
Varmuusperiaatteen mukaisesti valittu päästökerroin </t>
        </r>
      </text>
    </comment>
    <comment ref="D32" authorId="4" shapeId="0" xr:uid="{BB180173-E7B1-4F6F-867A-F774F1A38439}">
      <text>
        <r>
          <rPr>
            <b/>
            <sz val="9"/>
            <color indexed="81"/>
            <rFont val="Tahoma"/>
            <family val="2"/>
          </rPr>
          <t xml:space="preserve">Lähde:
</t>
        </r>
        <r>
          <rPr>
            <sz val="9"/>
            <color indexed="81"/>
            <rFont val="Tahoma"/>
            <family val="2"/>
          </rPr>
          <t>https://www.sciencedirect.com/science/article/pii/S0959652618310084</t>
        </r>
      </text>
    </comment>
    <comment ref="D33" authorId="4" shapeId="0" xr:uid="{9EBFAA20-66A1-4C68-9947-C0AD1A2B076B}">
      <text>
        <r>
          <rPr>
            <b/>
            <sz val="9"/>
            <color indexed="81"/>
            <rFont val="Tahoma"/>
            <family val="2"/>
          </rPr>
          <t>Lähde:</t>
        </r>
        <r>
          <rPr>
            <sz val="9"/>
            <color indexed="81"/>
            <rFont val="Tahoma"/>
            <family val="2"/>
          </rPr>
          <t xml:space="preserve">
https://www.holmen.com/en/paper/sustainability/sustainability-stories/magazine-climate-impact/</t>
        </r>
      </text>
    </comment>
    <comment ref="D34" authorId="1" shapeId="0" xr:uid="{120DAA4B-A502-4EA6-84C7-963EE867D415}">
      <text>
        <r>
          <rPr>
            <b/>
            <sz val="9"/>
            <color indexed="81"/>
            <rFont val="Tahoma"/>
            <family val="2"/>
          </rPr>
          <t>Lähde:</t>
        </r>
        <r>
          <rPr>
            <sz val="9"/>
            <color indexed="81"/>
            <rFont val="Tahoma"/>
            <family val="2"/>
          </rPr>
          <t xml:space="preserve">
Notebook (average all sub categories)
https://www.ivl.se/download/18.4c0101451756082fbad193d/1603899258637/B2372E.pdf</t>
        </r>
      </text>
    </comment>
    <comment ref="D35" authorId="0" shapeId="0" xr:uid="{68EE90B7-0A9F-43C8-BDDC-EE5FB56A4B31}">
      <text>
        <r>
          <rPr>
            <b/>
            <sz val="9"/>
            <color indexed="81"/>
            <rFont val="Tahoma"/>
            <family val="2"/>
          </rPr>
          <t>Lähde:</t>
        </r>
        <r>
          <rPr>
            <sz val="9"/>
            <color indexed="81"/>
            <rFont val="Tahoma"/>
            <family val="2"/>
          </rPr>
          <t xml:space="preserve">
Desktop (average all subcategories)
https://www.ivl.se/download/18.4c0101451756082fbad193d/1603899258637/B2372E.pdf</t>
        </r>
      </text>
    </comment>
    <comment ref="D36" authorId="1" shapeId="0" xr:uid="{E7EF4CC1-1219-47E9-ABE5-216BCBA97EB8}">
      <text>
        <r>
          <rPr>
            <b/>
            <sz val="9"/>
            <color indexed="81"/>
            <rFont val="Tahoma"/>
            <family val="2"/>
          </rPr>
          <t>Lähde:</t>
        </r>
        <r>
          <rPr>
            <sz val="9"/>
            <color indexed="81"/>
            <rFont val="Tahoma"/>
            <family val="2"/>
          </rPr>
          <t xml:space="preserve">
Horn, Judl &amp; Pesu (SYKE) 2020: ICT-päätelaitteisiin liittyvät materiaali-, energia- ja ilmastokysymykset. Liikenne- ja viestintäministeriön julkaisuja 2020:12.
https://api.hankeikkuna.fi/asiakirjat/11923966-e31b-450a-9688-87a827f8e6ba/a6f646f4-8746-4747-8cd3-7067dfa2c05d/LIITE_20201005103508.pdf</t>
        </r>
      </text>
    </comment>
    <comment ref="D37" authorId="1" shapeId="0" xr:uid="{5D1AAE1E-7F0C-4BB9-9691-290EAB1DBFC7}">
      <text>
        <r>
          <rPr>
            <b/>
            <sz val="9"/>
            <color indexed="81"/>
            <rFont val="Tahoma"/>
            <family val="2"/>
          </rPr>
          <t>Lähde:</t>
        </r>
        <r>
          <rPr>
            <sz val="9"/>
            <color indexed="81"/>
            <rFont val="Tahoma"/>
            <family val="2"/>
          </rPr>
          <t xml:space="preserve">
Horn, Judl &amp; Pesu (SYKE) 2020: ICT-päätelaitteisiin liittyvät materiaali-, energia- ja ilmastokysymykset. Liikenne- ja viestintäministeriön julkaisuja 2020:12.
https://api.hankeikkuna.fi/asiakirjat/11923966-e31b-450a-9688-87a827f8e6ba/a6f646f4-8746-4747-8cd3-7067dfa2c05d/LIITE_20201005103508.pdf</t>
        </r>
      </text>
    </comment>
    <comment ref="D38" authorId="0" shapeId="0" xr:uid="{720D7F79-67F6-4EFA-9F80-4DEBBF0B768B}">
      <text>
        <r>
          <rPr>
            <b/>
            <sz val="9"/>
            <color indexed="81"/>
            <rFont val="Tahoma"/>
            <family val="2"/>
          </rPr>
          <t xml:space="preserve">Lähde:
</t>
        </r>
        <r>
          <rPr>
            <sz val="9"/>
            <color indexed="81"/>
            <rFont val="Tahoma"/>
            <family val="2"/>
          </rPr>
          <t>Printer, desk
https://www.ivl.se/download/18.4c0101451756082fbad193d/1603899258637/B2372E.pdf</t>
        </r>
      </text>
    </comment>
    <comment ref="D39" authorId="5" shapeId="0" xr:uid="{FED2245C-5745-4ECD-A797-F744C6E6DF27}">
      <text>
        <r>
          <rPr>
            <b/>
            <sz val="9"/>
            <color indexed="81"/>
            <rFont val="Tahoma"/>
            <family val="2"/>
          </rPr>
          <t>Lähde:</t>
        </r>
        <r>
          <rPr>
            <sz val="9"/>
            <color indexed="81"/>
            <rFont val="Tahoma"/>
            <family val="2"/>
          </rPr>
          <t xml:space="preserve">
https://www.hsy.fi/ymparistotieto/avoindata/avoin-data---sivut/helsingin-seudun-ymparistopalvelujen-hsy-energia-ja-materiaalitaseet-seka-kasvihuonekaasupaastot/
</t>
        </r>
      </text>
    </comment>
    <comment ref="D43" authorId="0" shapeId="0" xr:uid="{787EA0C3-2811-4350-9C75-36E264DFE985}">
      <text>
        <r>
          <rPr>
            <b/>
            <sz val="9"/>
            <color indexed="81"/>
            <rFont val="Tahoma"/>
            <family val="2"/>
          </rPr>
          <t xml:space="preserve">Lähde:
</t>
        </r>
        <r>
          <rPr>
            <sz val="9"/>
            <color indexed="81"/>
            <rFont val="Tahoma"/>
            <family val="2"/>
          </rPr>
          <t>Defra, 2022. WTT - fuels
https://www.gov.uk/government/publications/greenhouse-gas-reporting-conversion-factors-2022</t>
        </r>
      </text>
    </comment>
    <comment ref="D44" authorId="5" shapeId="0" xr:uid="{28D70589-B030-46B7-A5E6-C576D3362736}">
      <text>
        <r>
          <rPr>
            <b/>
            <sz val="9"/>
            <color indexed="81"/>
            <rFont val="Tahoma"/>
            <family val="2"/>
          </rPr>
          <t>Lähde:</t>
        </r>
        <r>
          <rPr>
            <sz val="9"/>
            <color indexed="81"/>
            <rFont val="Tahoma"/>
            <family val="2"/>
          </rPr>
          <t xml:space="preserve">
Luku vuodelta 2021 - Uudempaa ei saatavilla 2/23
WTT UK &amp; overseas elec, Electricity WTT Finland, Defra, Conversion factors 2021 https://www.gov.uk/government/publications/greenhouse-gas-reporting-conversion-factors-2021
</t>
        </r>
      </text>
    </comment>
    <comment ref="D45" authorId="0" shapeId="0" xr:uid="{3A751C84-7C48-4479-BADB-E7629E23EE09}">
      <text>
        <r>
          <rPr>
            <b/>
            <sz val="9"/>
            <color indexed="81"/>
            <rFont val="Tahoma"/>
            <family val="2"/>
          </rPr>
          <t xml:space="preserve">Lähde:
</t>
        </r>
        <r>
          <rPr>
            <sz val="9"/>
            <color indexed="81"/>
            <rFont val="Tahoma"/>
            <family val="2"/>
          </rPr>
          <t xml:space="preserve">https://www.stat.fi/tup/suoluk/suoluk_energia.html
</t>
        </r>
      </text>
    </comment>
    <comment ref="D46" authorId="0" shapeId="0" xr:uid="{C6F82DAA-C814-41D7-B534-96A9E15259AD}">
      <text>
        <r>
          <rPr>
            <b/>
            <sz val="9"/>
            <color indexed="81"/>
            <rFont val="Tahoma"/>
            <family val="2"/>
          </rPr>
          <t xml:space="preserve">Lähde:
</t>
        </r>
        <r>
          <rPr>
            <sz val="9"/>
            <color indexed="81"/>
            <rFont val="Tahoma"/>
            <family val="2"/>
          </rPr>
          <t>Defra, 2022. WTT - heat and steam
https://www.gov.uk/government/publications/greenhouse-gas-reporting-conversion-factors-2022</t>
        </r>
      </text>
    </comment>
    <comment ref="D47" authorId="0" shapeId="0" xr:uid="{54521D50-9D47-4651-B344-4BB81E12B0BA}">
      <text>
        <r>
          <rPr>
            <b/>
            <sz val="9"/>
            <color indexed="81"/>
            <rFont val="Tahoma"/>
            <family val="2"/>
          </rPr>
          <t xml:space="preserve">Lähde:
</t>
        </r>
        <r>
          <rPr>
            <sz val="9"/>
            <color indexed="81"/>
            <rFont val="Tahoma"/>
            <family val="2"/>
          </rPr>
          <t>Kaukolämpötilasto 2021
Kokomaa yhteensä rivi -&gt; verkkohäviöt ja mittauserot/(verkkohäviöt ja mittauserot+toimitus+käyttö)
https://energia.fi/uutishuone/materiaalipankki/kaukolampotilasto.html#material-view</t>
        </r>
      </text>
    </comment>
    <comment ref="D49" authorId="0" shapeId="0" xr:uid="{494D7C85-1798-42A6-A181-81D64ECC65F0}">
      <text>
        <r>
          <rPr>
            <b/>
            <sz val="9"/>
            <color indexed="81"/>
            <rFont val="Tahoma"/>
            <family val="2"/>
          </rPr>
          <t xml:space="preserve">Lähde:
</t>
        </r>
        <r>
          <rPr>
            <sz val="9"/>
            <color indexed="81"/>
            <rFont val="Tahoma"/>
            <family val="2"/>
          </rPr>
          <t>Defra Conversion Factors, 2022. Business travel - land, Average car, Petrol
https://www.gov.uk/government/publications/greenhouse-gas-reporting-conversion-factors-2022</t>
        </r>
      </text>
    </comment>
    <comment ref="D50" authorId="2" shapeId="0" xr:uid="{B3912A76-2ED7-4E62-8282-A991D329FEA4}">
      <text>
        <r>
          <rPr>
            <b/>
            <sz val="9"/>
            <color indexed="81"/>
            <rFont val="Tahoma"/>
            <family val="2"/>
          </rPr>
          <t>Lähde:</t>
        </r>
        <r>
          <rPr>
            <sz val="9"/>
            <color indexed="81"/>
            <rFont val="Tahoma"/>
            <family val="2"/>
          </rPr>
          <t xml:space="preserve">
Source: Defra Conversion Factors, 2022. Business travel - land, Average van, Diesel
https://www.gov.uk/government/publications/greenhouse-gas-reporting-conversion-factors-2022</t>
        </r>
      </text>
    </comment>
    <comment ref="D51" authorId="2" shapeId="0" xr:uid="{3FBA7CED-D66D-4DBE-95BC-BF0F49E8A001}">
      <text>
        <r>
          <rPr>
            <b/>
            <sz val="9"/>
            <color indexed="81"/>
            <rFont val="Tahoma"/>
            <family val="2"/>
          </rPr>
          <t xml:space="preserve">Lähde:
</t>
        </r>
        <r>
          <rPr>
            <sz val="9"/>
            <color indexed="81"/>
            <rFont val="Tahoma"/>
            <family val="2"/>
          </rPr>
          <t xml:space="preserve">Defra Conversion Factors, 2022. Freigting goods, Average van, diesel, tkm
https://www.gov.uk/government/publications/greenhouse-gas-reporting-conversion-factors-2022
</t>
        </r>
      </text>
    </comment>
    <comment ref="D52" authorId="2" shapeId="0" xr:uid="{0D6D2FFC-2206-4FC5-BB0B-6C5342F6CD70}">
      <text>
        <r>
          <rPr>
            <b/>
            <sz val="9"/>
            <color indexed="81"/>
            <rFont val="Tahoma"/>
            <family val="2"/>
          </rPr>
          <t xml:space="preserve">Lähde:
</t>
        </r>
        <r>
          <rPr>
            <sz val="9"/>
            <color indexed="81"/>
            <rFont val="Tahoma"/>
            <family val="2"/>
          </rPr>
          <t xml:space="preserve">Defra Conversion Factors, 2022. Freigting goods, HGV (rigid 3,5-7tonnes), average laden, km
https://www.gov.uk/government/publications/greenhouse-gas-reporting-conversion-factors-2022
</t>
        </r>
      </text>
    </comment>
    <comment ref="D53" authorId="2" shapeId="0" xr:uid="{4163E4BD-2BBE-4804-83B8-A59BBEDB501B}">
      <text>
        <r>
          <rPr>
            <b/>
            <sz val="9"/>
            <color indexed="81"/>
            <rFont val="Tahoma"/>
            <family val="2"/>
          </rPr>
          <t>Lähde:</t>
        </r>
        <r>
          <rPr>
            <sz val="9"/>
            <color indexed="81"/>
            <rFont val="Tahoma"/>
            <family val="2"/>
          </rPr>
          <t xml:space="preserve">
Defra Conversion Factors, 2022. Freigting goods, HGV (rigid 3,5-7tonnes), average laden, tkm
https://www.gov.uk/government/publications/greenhouse-gas-reporting-conversion-factors-2022</t>
        </r>
      </text>
    </comment>
    <comment ref="D54" authorId="1" shapeId="0" xr:uid="{38A78947-7A92-4AF8-AF15-1ACAA74188B0}">
      <text>
        <r>
          <rPr>
            <b/>
            <sz val="9"/>
            <color indexed="81"/>
            <rFont val="Tahoma"/>
            <family val="2"/>
          </rPr>
          <t>Lähde:</t>
        </r>
        <r>
          <rPr>
            <sz val="9"/>
            <color indexed="81"/>
            <rFont val="Tahoma"/>
            <family val="2"/>
          </rPr>
          <t xml:space="preserve">
HSL Bussiliikenteen päästöt 2019 (vain CO2)
https://www.hsl.fi/hsl/vastuullisuus-vanha/ymparisto-lukuina</t>
        </r>
      </text>
    </comment>
    <comment ref="D55" authorId="0" shapeId="0" xr:uid="{8A465419-57F9-4F39-9F2E-F7405B698A12}">
      <text>
        <r>
          <rPr>
            <b/>
            <sz val="9"/>
            <color indexed="81"/>
            <rFont val="Tahoma"/>
            <family val="2"/>
          </rPr>
          <t>Lähde:</t>
        </r>
        <r>
          <rPr>
            <sz val="9"/>
            <color indexed="81"/>
            <rFont val="Tahoma"/>
            <family val="2"/>
          </rPr>
          <t xml:space="preserve">
https://www.vr.fi/vinkkeja-junamatkailuun/uusilla-raiteilla/ymparisto</t>
        </r>
      </text>
    </comment>
    <comment ref="D59" authorId="1" shapeId="0" xr:uid="{DCCAF5D0-AF1C-4558-AC90-1BC8C1C2B133}">
      <text>
        <r>
          <rPr>
            <b/>
            <sz val="9"/>
            <color indexed="81"/>
            <rFont val="Tahoma"/>
            <family val="2"/>
          </rPr>
          <t>Lähde:</t>
        </r>
        <r>
          <rPr>
            <sz val="9"/>
            <color indexed="81"/>
            <rFont val="Tahoma"/>
            <family val="2"/>
          </rPr>
          <t xml:space="preserve">
Source:
HSY: https://www.hsy.fi/ymparistotieto/avoindata/avoin-data---sivut/helsingin-seudun-ymparistopalvelujen-hsy-energia-ja-materiaalitaseet-seka-kasvihuonekaasupaastot/</t>
        </r>
      </text>
    </comment>
    <comment ref="D60" authorId="6" shapeId="0" xr:uid="{4D89F546-307B-43C1-A9BF-B52F308934A5}">
      <text>
        <r>
          <rPr>
            <b/>
            <sz val="9"/>
            <color indexed="81"/>
            <rFont val="Tahoma"/>
            <family val="2"/>
          </rPr>
          <t>Lähde:</t>
        </r>
        <r>
          <rPr>
            <sz val="9"/>
            <color indexed="81"/>
            <rFont val="Tahoma"/>
            <family val="2"/>
          </rPr>
          <t xml:space="preserve">
Finnish Environment Institute SYKE, 2011, Julia 2030 project, GHG emission factors for waste components produced, treated and recovered in the HSY area - Background document for the calculations</t>
        </r>
      </text>
    </comment>
    <comment ref="D61" authorId="6" shapeId="0" xr:uid="{9F785C2D-0AE2-4582-BD20-A38F41D1B2E7}">
      <text>
        <r>
          <rPr>
            <b/>
            <sz val="9"/>
            <color indexed="81"/>
            <rFont val="Tahoma"/>
            <family val="2"/>
          </rPr>
          <t>Lähde:</t>
        </r>
        <r>
          <rPr>
            <sz val="9"/>
            <color indexed="81"/>
            <rFont val="Tahoma"/>
            <family val="2"/>
          </rPr>
          <t xml:space="preserve">
Finnish Environment Institute SYKE, 2011, Julia 2030 project, GHG emission factors for waste components produced, treated and recovered in the HSY area - Background document for the calculations</t>
        </r>
      </text>
    </comment>
    <comment ref="D62" authorId="6" shapeId="0" xr:uid="{83A612B0-776B-4570-B836-7EF0CB60C5AB}">
      <text>
        <r>
          <rPr>
            <b/>
            <sz val="9"/>
            <color indexed="81"/>
            <rFont val="Tahoma"/>
            <family val="2"/>
          </rPr>
          <t>Lähde:</t>
        </r>
        <r>
          <rPr>
            <sz val="9"/>
            <color indexed="81"/>
            <rFont val="Tahoma"/>
            <family val="2"/>
          </rPr>
          <t xml:space="preserve">
Finnish Environment Institute SYKE, 2011, Julia 2030 project, GHG emission factors for waste components produced, treated and recovered in the HSY area - Background document for the calculations</t>
        </r>
      </text>
    </comment>
    <comment ref="D63" authorId="6" shapeId="0" xr:uid="{9E6432C4-47AC-472F-A1CD-10CDAB5C093C}">
      <text>
        <r>
          <rPr>
            <b/>
            <sz val="9"/>
            <color indexed="81"/>
            <rFont val="Tahoma"/>
            <family val="2"/>
          </rPr>
          <t>Lähde:</t>
        </r>
        <r>
          <rPr>
            <sz val="9"/>
            <color indexed="81"/>
            <rFont val="Tahoma"/>
            <family val="2"/>
          </rPr>
          <t xml:space="preserve">
Used value for metal as closest suitable estimate. Finnish Environment Institute SYKE, 2011, Julia 2030 project, GHG emission factors for waste components produced, treated and recovered in the HSY area - Background document for the calculations</t>
        </r>
      </text>
    </comment>
    <comment ref="D64" authorId="6" shapeId="0" xr:uid="{58D5000D-0101-4040-8812-0DFC68DAA439}">
      <text>
        <r>
          <rPr>
            <b/>
            <sz val="9"/>
            <color indexed="81"/>
            <rFont val="Tahoma"/>
            <family val="2"/>
          </rPr>
          <t>Lähde:</t>
        </r>
        <r>
          <rPr>
            <sz val="9"/>
            <color indexed="81"/>
            <rFont val="Tahoma"/>
            <family val="2"/>
          </rPr>
          <t xml:space="preserve">
Finnish Environment Institute SYKE, 2011, Julia 2030 project, GHG emission factors for waste components produced, treated and recovered in the HSY area - Background document for the calculations</t>
        </r>
      </text>
    </comment>
    <comment ref="D65" authorId="6" shapeId="0" xr:uid="{B938DB10-A99A-4B05-A064-E44AC9323AA6}">
      <text>
        <r>
          <rPr>
            <b/>
            <sz val="9"/>
            <color indexed="81"/>
            <rFont val="Tahoma"/>
            <family val="2"/>
          </rPr>
          <t>Lähde:</t>
        </r>
        <r>
          <rPr>
            <sz val="9"/>
            <color indexed="81"/>
            <rFont val="Tahoma"/>
            <family val="2"/>
          </rPr>
          <t xml:space="preserve">
Päästökerroin korjattu - aiempien vuosien luku on sisältänyt ainoastaan pahvin keräyksen päästöt. Tämä päästökerroin sama kuin paperilla, mikä on Gaian arvion mukaan paras saatavilla oleva tieto
Finnish Environment Institute SYKE, 2011, Julia 2030 project, GHG emission factors for waste components produced, treated and recovered in the HSY area - Background document for the calculations</t>
        </r>
      </text>
    </comment>
    <comment ref="D66" authorId="6" shapeId="0" xr:uid="{F6180E67-56CA-4B67-8C3E-59EBB5517CC6}">
      <text>
        <r>
          <rPr>
            <b/>
            <sz val="9"/>
            <color indexed="81"/>
            <rFont val="Tahoma"/>
            <family val="2"/>
          </rPr>
          <t>Lähde:</t>
        </r>
        <r>
          <rPr>
            <sz val="9"/>
            <color indexed="81"/>
            <rFont val="Tahoma"/>
            <family val="2"/>
          </rPr>
          <t xml:space="preserve">
Estimate, based on energywaste processing. Finnish Environment Institute SYKE, 2011, Julia 2030 project, GHG emission factors for waste components produced, treated and recovered in the HSY area - Background document for the calculations</t>
        </r>
      </text>
    </comment>
    <comment ref="D67" authorId="1" shapeId="0" xr:uid="{04F3F000-2D93-4B7D-AF00-1A393339937B}">
      <text>
        <r>
          <rPr>
            <b/>
            <sz val="9"/>
            <color indexed="81"/>
            <rFont val="Tahoma"/>
            <family val="2"/>
          </rPr>
          <t xml:space="preserve">Lähde:
</t>
        </r>
        <r>
          <rPr>
            <sz val="9"/>
            <color indexed="81"/>
            <rFont val="Tahoma"/>
            <family val="2"/>
          </rPr>
          <t>Julia 2030 -project. In the HSY region produced, handled and utilized waste segments  GHG emission factors.</t>
        </r>
      </text>
    </comment>
    <comment ref="D68" authorId="6" shapeId="0" xr:uid="{28672837-91E0-4A6C-928D-EF0C41C5D3A6}">
      <text>
        <r>
          <rPr>
            <b/>
            <sz val="9"/>
            <color indexed="81"/>
            <rFont val="Tahoma"/>
            <family val="2"/>
          </rPr>
          <t>Lähde:</t>
        </r>
        <r>
          <rPr>
            <sz val="9"/>
            <color indexed="81"/>
            <rFont val="Tahoma"/>
            <family val="2"/>
          </rPr>
          <t xml:space="preserve">
Finnish Environment Institute SYKE, 2011, Julia 2030 project, GHG emission factors for waste components produced, treated and recovered in the HSY area - Background document for the calculations</t>
        </r>
      </text>
    </comment>
    <comment ref="D69" authorId="1" shapeId="0" xr:uid="{9B874B33-9CC8-45D9-B973-42DFE52C72F3}">
      <text>
        <r>
          <rPr>
            <b/>
            <sz val="9"/>
            <color indexed="81"/>
            <rFont val="Tahoma"/>
            <family val="2"/>
          </rPr>
          <t xml:space="preserve">Lähde:
</t>
        </r>
        <r>
          <rPr>
            <sz val="9"/>
            <color indexed="81"/>
            <rFont val="Tahoma"/>
            <family val="2"/>
          </rPr>
          <t>Julia 2030 -project. In the HSY region produced, handled and utilized waste segments  GHG emission factors.</t>
        </r>
      </text>
    </comment>
    <comment ref="D70" authorId="6" shapeId="0" xr:uid="{E3CE9528-420D-4612-9B84-B55AC10E461D}">
      <text>
        <r>
          <rPr>
            <b/>
            <sz val="9"/>
            <color indexed="81"/>
            <rFont val="Tahoma"/>
            <family val="2"/>
          </rPr>
          <t>Lähde:</t>
        </r>
        <r>
          <rPr>
            <sz val="9"/>
            <color indexed="81"/>
            <rFont val="Tahoma"/>
            <family val="2"/>
          </rPr>
          <t xml:space="preserve">
Finnish Environment Institute SYKE, 2011, Julia 2030 project, GHG emission factors for waste components produced, treated and recovered in the HSY area - Background document for the calculations</t>
        </r>
      </text>
    </comment>
    <comment ref="D71" authorId="1" shapeId="0" xr:uid="{36E90279-A96E-4B01-AE73-6DAB2137FAEC}">
      <text>
        <r>
          <rPr>
            <b/>
            <sz val="9"/>
            <color indexed="81"/>
            <rFont val="Tahoma"/>
            <family val="2"/>
          </rPr>
          <t xml:space="preserve">Lähde:
</t>
        </r>
        <r>
          <rPr>
            <sz val="9"/>
            <color indexed="81"/>
            <rFont val="Tahoma"/>
            <family val="2"/>
          </rPr>
          <t>Used value for incineration. Julia 2030 -project. In the HSY region produced, handled and utilized waste segments  GHG emission factors.</t>
        </r>
      </text>
    </comment>
    <comment ref="D72" authorId="1" shapeId="0" xr:uid="{6671BA26-B9B2-47D0-A7A2-7B12E20FCCDE}">
      <text>
        <r>
          <rPr>
            <b/>
            <sz val="9"/>
            <color indexed="81"/>
            <rFont val="Tahoma"/>
            <family val="2"/>
          </rPr>
          <t xml:space="preserve">Lähde:
</t>
        </r>
        <r>
          <rPr>
            <sz val="9"/>
            <color indexed="81"/>
            <rFont val="Tahoma"/>
            <family val="2"/>
          </rPr>
          <t>Julia 2030 -project. In the HSY region produced, handled and utilized waste segments  GHG emission factors.</t>
        </r>
      </text>
    </comment>
    <comment ref="D76" authorId="0" shapeId="0" xr:uid="{FD561228-6D4D-46F3-A716-7633DDF8F1F2}">
      <text>
        <r>
          <rPr>
            <b/>
            <sz val="9"/>
            <color indexed="81"/>
            <rFont val="Tahoma"/>
            <family val="2"/>
          </rPr>
          <t xml:space="preserve">Lähde:
</t>
        </r>
        <r>
          <rPr>
            <sz val="9"/>
            <color indexed="81"/>
            <rFont val="Tahoma"/>
            <family val="2"/>
          </rPr>
          <t>Defra Conversion Factors, 2022. Business travel - land, Average car, Petrol
https://www.gov.uk/government/publications/greenhouse-gas-reporting-conversion-factors-2022</t>
        </r>
      </text>
    </comment>
    <comment ref="D77" authorId="2" shapeId="0" xr:uid="{3D2C2A05-C001-478A-9F81-C88BD745CF48}">
      <text>
        <r>
          <rPr>
            <b/>
            <sz val="9"/>
            <color indexed="81"/>
            <rFont val="Tahoma"/>
            <family val="2"/>
          </rPr>
          <t xml:space="preserve">Lähde:
</t>
        </r>
        <r>
          <rPr>
            <sz val="9"/>
            <color indexed="81"/>
            <rFont val="Tahoma"/>
            <family val="2"/>
          </rPr>
          <t xml:space="preserve">Defra Conversion Factors, 2022. Business travel - land, Average car, Diesel
https://www.gov.uk/government/publications/greenhouse-gas-reporting-conversion-factors-2022
</t>
        </r>
      </text>
    </comment>
    <comment ref="D78" authorId="2" shapeId="0" xr:uid="{E151E7AE-B88F-4ACA-9DC4-937F627C9BA3}">
      <text>
        <r>
          <rPr>
            <b/>
            <sz val="9"/>
            <color indexed="81"/>
            <rFont val="Tahoma"/>
            <family val="2"/>
          </rPr>
          <t>Lähde:</t>
        </r>
        <r>
          <rPr>
            <sz val="9"/>
            <color indexed="81"/>
            <rFont val="Tahoma"/>
            <family val="2"/>
          </rPr>
          <t xml:space="preserve">
N2O and CH4 emissions from biodiesel (not biogenic)</t>
        </r>
      </text>
    </comment>
    <comment ref="D79" authorId="2" shapeId="0" xr:uid="{43D85683-6E8A-4740-9762-86FC4B4CAFCE}">
      <text>
        <r>
          <rPr>
            <b/>
            <sz val="9"/>
            <color indexed="81"/>
            <rFont val="Tahoma"/>
            <family val="2"/>
          </rPr>
          <t>Lähde:</t>
        </r>
        <r>
          <rPr>
            <sz val="9"/>
            <color indexed="81"/>
            <rFont val="Tahoma"/>
            <family val="2"/>
          </rPr>
          <t xml:space="preserve">
Source:
Defra Conversion Factors, 2022. Business travel - land, Average car, Battery electric vehicle
https://www.gov.uk/government/publications/greenhouse-gas-reporting-conversion-factors-2022</t>
        </r>
      </text>
    </comment>
    <comment ref="D80" authorId="0" shapeId="0" xr:uid="{EAD79FD2-8411-407F-AB95-90B729B08687}">
      <text>
        <r>
          <rPr>
            <b/>
            <sz val="9"/>
            <color indexed="81"/>
            <rFont val="Tahoma"/>
            <family val="2"/>
          </rPr>
          <t xml:space="preserve">Lähde:
</t>
        </r>
        <r>
          <rPr>
            <sz val="9"/>
            <color indexed="81"/>
            <rFont val="Tahoma"/>
            <family val="2"/>
          </rPr>
          <t>Defra Conversion Factors, 2022. Business travel - land, Average car, Plug-in Hybrid Electric Vehicle
https://www.gov.uk/government/publications/greenhouse-gas-reporting-conversion-factors-2022</t>
        </r>
      </text>
    </comment>
    <comment ref="D82" authorId="2" shapeId="0" xr:uid="{D70E8CE0-065A-4748-A455-4366D4DBFF94}">
      <text>
        <r>
          <rPr>
            <b/>
            <sz val="9"/>
            <color indexed="81"/>
            <rFont val="Tahoma"/>
            <family val="2"/>
          </rPr>
          <t>Lähde:</t>
        </r>
        <r>
          <rPr>
            <sz val="9"/>
            <color indexed="81"/>
            <rFont val="Tahoma"/>
            <family val="2"/>
          </rPr>
          <t xml:space="preserve">
Defra Conversion Factors, 2022. Business travel - land, Average car, CNG
https://www.gov.uk/government/publications/greenhouse-gas-reporting-conversion-factors-2022</t>
        </r>
      </text>
    </comment>
    <comment ref="D84" authorId="2" shapeId="0" xr:uid="{86DF4381-8CD9-4916-B85E-C21219E9BBE1}">
      <text>
        <r>
          <rPr>
            <b/>
            <sz val="9"/>
            <color indexed="81"/>
            <rFont val="Tahoma"/>
            <family val="2"/>
          </rPr>
          <t>Lähde:</t>
        </r>
        <r>
          <rPr>
            <sz val="9"/>
            <color indexed="81"/>
            <rFont val="Tahoma"/>
            <family val="2"/>
          </rPr>
          <t xml:space="preserve">
Defra Conversion Factors, 2022. Business travel - land, Average car, Unknown
https://www.gov.uk/government/publications/greenhouse-gas-reporting-conversion-factors-2022</t>
        </r>
      </text>
    </comment>
    <comment ref="D85" authorId="0" shapeId="0" xr:uid="{A08B18D2-FD09-4329-BB45-DB454CD54C0E}">
      <text>
        <r>
          <rPr>
            <b/>
            <sz val="9"/>
            <color indexed="81"/>
            <rFont val="Tahoma"/>
            <family val="2"/>
          </rPr>
          <t xml:space="preserve">Lähde:
</t>
        </r>
        <r>
          <rPr>
            <sz val="9"/>
            <color indexed="81"/>
            <rFont val="Tahoma"/>
            <family val="2"/>
          </rPr>
          <t>Defra Conversion Factors, 2022. Business travel - land, Average motorbike
https://www.gov.uk/government/publications/greenhouse-gas-reporting-conversion-factors-2022</t>
        </r>
      </text>
    </comment>
    <comment ref="D86" authorId="0" shapeId="0" xr:uid="{18115168-F705-444A-AC5C-7DA44D1D744A}">
      <text>
        <r>
          <rPr>
            <b/>
            <sz val="9"/>
            <color indexed="81"/>
            <rFont val="Tahoma"/>
            <family val="2"/>
          </rPr>
          <t>Lähde:</t>
        </r>
        <r>
          <rPr>
            <sz val="9"/>
            <color indexed="81"/>
            <rFont val="Tahoma"/>
            <family val="2"/>
          </rPr>
          <t xml:space="preserve">
https://www.vr.fi/vinkkeja-junamatkailuun/uusilla-raiteilla/ymparisto</t>
        </r>
      </text>
    </comment>
    <comment ref="D87" authorId="1" shapeId="0" xr:uid="{14F6DAC8-79AA-4EA6-A0F3-4ADC5F3AC421}">
      <text>
        <r>
          <rPr>
            <b/>
            <sz val="9"/>
            <color indexed="81"/>
            <rFont val="Tahoma"/>
            <family val="2"/>
          </rPr>
          <t>Lähde:</t>
        </r>
        <r>
          <rPr>
            <sz val="9"/>
            <color indexed="81"/>
            <rFont val="Tahoma"/>
            <family val="2"/>
          </rPr>
          <t xml:space="preserve">
HSL Bussiliikenteen päästöt 2019 (vain CO2)
https://www.hsl.fi/hsl/vastuullisuus-vanha/ymparisto-lukuina</t>
        </r>
      </text>
    </comment>
    <comment ref="D88" authorId="5" shapeId="0" xr:uid="{5D1987BE-25D3-4914-83A6-A7FC9F58EC3C}">
      <text>
        <r>
          <rPr>
            <b/>
            <sz val="9"/>
            <color indexed="81"/>
            <rFont val="Tahoma"/>
            <family val="2"/>
          </rPr>
          <t xml:space="preserve">Lähde:
</t>
        </r>
        <r>
          <rPr>
            <sz val="9"/>
            <color indexed="81"/>
            <rFont val="Tahoma"/>
            <family val="2"/>
          </rPr>
          <t>https://www.hsl.fi/hsl/sahkobussit/ymparisto-lukuina</t>
        </r>
      </text>
    </comment>
    <comment ref="D90" authorId="6" shapeId="0" xr:uid="{4935BF2E-9778-4C71-8450-EB4BD99946AC}">
      <text>
        <r>
          <rPr>
            <b/>
            <sz val="9"/>
            <color indexed="81"/>
            <rFont val="Tahoma"/>
            <family val="2"/>
          </rPr>
          <t>Lähde:</t>
        </r>
        <r>
          <rPr>
            <sz val="9"/>
            <color indexed="81"/>
            <rFont val="Tahoma"/>
            <family val="2"/>
          </rPr>
          <t xml:space="preserve">
Assumption for average use in Finland. https://lutpub.lut.fi/bitstream/handle/10024/161679/Kandidaatintyo_Maiste_Kerli.pdf?sequence=1&amp;isAllowed=y</t>
        </r>
      </text>
    </comment>
    <comment ref="D91" authorId="2" shapeId="0" xr:uid="{D55DA382-F568-4448-BB16-C136D9DEB4F7}">
      <text>
        <r>
          <rPr>
            <b/>
            <sz val="9"/>
            <color indexed="81"/>
            <rFont val="Tahoma"/>
            <family val="2"/>
          </rPr>
          <t>Lähde:</t>
        </r>
        <r>
          <rPr>
            <sz val="9"/>
            <color indexed="81"/>
            <rFont val="Tahoma"/>
            <family val="2"/>
          </rPr>
          <t xml:space="preserve">
Defra Conversion Factors, 2022. Business travel - land, Average car, Unknown
https://www.gov.uk/government/publications/greenhouse-gas-reporting-conversion-factors-2022</t>
        </r>
      </text>
    </comment>
    <comment ref="D92" authorId="2" shapeId="0" xr:uid="{DF62A63F-914F-4A45-A43C-4EF1787A7AA0}">
      <text>
        <r>
          <rPr>
            <b/>
            <sz val="9"/>
            <color indexed="81"/>
            <rFont val="Tahoma"/>
            <family val="2"/>
          </rPr>
          <t>Lähde:</t>
        </r>
        <r>
          <rPr>
            <sz val="9"/>
            <color indexed="81"/>
            <rFont val="Tahoma"/>
            <family val="2"/>
          </rPr>
          <t xml:space="preserve">
Gaia consulting: Average laptop kwh/h
</t>
        </r>
      </text>
    </comment>
    <comment ref="D93" authorId="0" shapeId="0" xr:uid="{E06BA913-AF4D-4D2B-A71F-7838D1D37D80}">
      <text>
        <r>
          <rPr>
            <b/>
            <sz val="9"/>
            <color indexed="81"/>
            <rFont val="Tahoma"/>
            <family val="2"/>
          </rPr>
          <t xml:space="preserve">Lähde:
</t>
        </r>
        <r>
          <rPr>
            <sz val="9"/>
            <color indexed="81"/>
            <rFont val="Tahoma"/>
            <family val="2"/>
          </rPr>
          <t>Defra Conversion Factors, 2022. Business travel - air, Short-haul with RF 
https://www.gov.uk/government/publications/greenhouse-gas-reporting-conversion-factors-2022</t>
        </r>
      </text>
    </comment>
    <comment ref="D94" authorId="0" shapeId="0" xr:uid="{405FA669-F37D-4069-8B59-3044A046BFEF}">
      <text>
        <r>
          <rPr>
            <b/>
            <sz val="9"/>
            <color indexed="81"/>
            <rFont val="Tahoma"/>
            <family val="2"/>
          </rPr>
          <t xml:space="preserve">Lähde:
</t>
        </r>
        <r>
          <rPr>
            <sz val="9"/>
            <color indexed="81"/>
            <rFont val="Tahoma"/>
            <family val="2"/>
          </rPr>
          <t>Defra Conversion Factors, 2022. Business travel - air, Long-haul with RF 
https://www.gov.uk/government/publications/greenhouse-gas-reporting-conversion-factors-2022</t>
        </r>
      </text>
    </comment>
    <comment ref="D95" authorId="0" shapeId="0" xr:uid="{439296FA-5FE9-47FB-B58A-4058BAFB88AB}">
      <text>
        <r>
          <rPr>
            <b/>
            <sz val="9"/>
            <color indexed="81"/>
            <rFont val="Tahoma"/>
            <family val="2"/>
          </rPr>
          <t>Lähde:</t>
        </r>
        <r>
          <rPr>
            <sz val="9"/>
            <color indexed="81"/>
            <rFont val="Tahoma"/>
            <family val="2"/>
          </rPr>
          <t xml:space="preserve">
Traficomin henkilöliikennetutkimus 2021.
https://www.traficom.fi/sites/default/files/media/publication/Valtakunnallinen%20henkil%C3%B6liikennetutkimus_p%C3%A4%C3%A4raportti%2025012023.pdf</t>
        </r>
      </text>
    </comment>
    <comment ref="D96" authorId="2" shapeId="0" xr:uid="{203F0CD4-06FD-43C2-886B-7A8502DEC07A}">
      <text>
        <r>
          <rPr>
            <b/>
            <sz val="9"/>
            <color indexed="81"/>
            <rFont val="Tahoma"/>
            <family val="2"/>
          </rPr>
          <t>Lähde:</t>
        </r>
        <r>
          <rPr>
            <sz val="9"/>
            <color indexed="81"/>
            <rFont val="Tahoma"/>
            <family val="2"/>
          </rPr>
          <t xml:space="preserve">
Hotel stay country spesific
Defra, Conversion factors 2020, not available in Defra 2022 as of 12/2022
https://www.gov.uk/government/publications/greenhouse-gas-reporting-conversion-factors-2020</t>
        </r>
      </text>
    </comment>
    <comment ref="D97" authorId="2" shapeId="0" xr:uid="{7DECDEC7-B542-4166-95E8-1A0A224C931C}">
      <text>
        <r>
          <rPr>
            <b/>
            <sz val="9"/>
            <color indexed="81"/>
            <rFont val="Tahoma"/>
            <family val="2"/>
          </rPr>
          <t xml:space="preserve">Lähde:
</t>
        </r>
        <r>
          <rPr>
            <sz val="9"/>
            <color indexed="81"/>
            <rFont val="Tahoma"/>
            <family val="2"/>
          </rPr>
          <t>Defra Conversion Factors, 2022. Hotel stay, UK 
https://www.gov.uk/government/publications/greenhouse-gas-reporting-conversion-factors-2022</t>
        </r>
      </text>
    </comment>
    <comment ref="D98" authorId="2" shapeId="0" xr:uid="{43159D29-FE2D-4757-9D94-DB0241A39E65}">
      <text>
        <r>
          <rPr>
            <b/>
            <sz val="9"/>
            <color indexed="81"/>
            <rFont val="Tahoma"/>
            <family val="2"/>
          </rPr>
          <t>Lähde:</t>
        </r>
        <r>
          <rPr>
            <sz val="9"/>
            <color indexed="81"/>
            <rFont val="Tahoma"/>
            <family val="2"/>
          </rPr>
          <t xml:space="preserve">
Green view, Hotel footprinting tool, Latvia, Room footprint
https://www.hotelfootprints.org/</t>
        </r>
      </text>
    </comment>
    <comment ref="D99" authorId="2" shapeId="0" xr:uid="{E7869DDD-46E7-42C0-8D36-1C7B2A235CDE}">
      <text>
        <r>
          <rPr>
            <b/>
            <sz val="9"/>
            <color indexed="81"/>
            <rFont val="Tahoma"/>
            <family val="2"/>
          </rPr>
          <t>Lähde:</t>
        </r>
        <r>
          <rPr>
            <sz val="9"/>
            <color indexed="81"/>
            <rFont val="Tahoma"/>
            <family val="2"/>
          </rPr>
          <t xml:space="preserve">
Green view, Hotel footprinting tool, Denmark, Room footprint
https://www.hotelfootprints.org/</t>
        </r>
      </text>
    </comment>
    <comment ref="D100" authorId="2" shapeId="0" xr:uid="{D23E97A7-AC59-41A6-87F2-4282930BDBEB}">
      <text>
        <r>
          <rPr>
            <b/>
            <sz val="9"/>
            <color indexed="81"/>
            <rFont val="Tahoma"/>
            <family val="2"/>
          </rPr>
          <t>Lähde:</t>
        </r>
        <r>
          <rPr>
            <sz val="9"/>
            <color indexed="81"/>
            <rFont val="Tahoma"/>
            <family val="2"/>
          </rPr>
          <t xml:space="preserve">
Green view, Hotel footprinting tool, Norway, Room footprint
https://www.hotelfootprints.org/</t>
        </r>
      </text>
    </comment>
    <comment ref="D101" authorId="2" shapeId="0" xr:uid="{2586D72E-8FAD-4C7F-BAD6-2479FA571571}">
      <text>
        <r>
          <rPr>
            <b/>
            <sz val="9"/>
            <color indexed="81"/>
            <rFont val="Tahoma"/>
            <family val="2"/>
          </rPr>
          <t>Lähde:</t>
        </r>
        <r>
          <rPr>
            <sz val="9"/>
            <color indexed="81"/>
            <rFont val="Tahoma"/>
            <family val="2"/>
          </rPr>
          <t xml:space="preserve">
Defra Conversion Factors, 2022. Business travel - sea, Ferry, Average passanger
https://www.gov.uk/government/publications/greenhouse-gas-reporting-conversion-factors-2022</t>
        </r>
      </text>
    </comment>
    <comment ref="D104" authorId="4" shapeId="0" xr:uid="{D510F156-4B6E-47CC-B707-7B094A1B0346}">
      <text>
        <r>
          <rPr>
            <sz val="9"/>
            <color indexed="81"/>
            <rFont val="Tahoma"/>
            <family val="2"/>
          </rPr>
          <t>Lähde:
Gaian tekemä asiantuntija-arvio, joka pohjautuu useisiin eri tutkimuksiin ja tietolähteisiin.</t>
        </r>
      </text>
    </comment>
    <comment ref="D105" authorId="4" shapeId="0" xr:uid="{18120EA3-2165-44E5-B398-FD2C261C0F08}">
      <text>
        <r>
          <rPr>
            <sz val="9"/>
            <color indexed="81"/>
            <rFont val="Tahoma"/>
            <family val="2"/>
          </rPr>
          <t>Lähde:
Gaian tekemä asiantuntija-arvio, joka pohjautuu useisiin eri tutkimuksiin ja tietolähteisiin.</t>
        </r>
      </text>
    </comment>
    <comment ref="D106" authorId="4" shapeId="0" xr:uid="{041F97EE-CEFF-493F-BE0B-FAD370DA23E4}">
      <text>
        <r>
          <rPr>
            <sz val="9"/>
            <color indexed="81"/>
            <rFont val="Tahoma"/>
            <family val="2"/>
          </rPr>
          <t>Lähde:
Gaian tekemä asiantuntija-arvio, joka pohjautuu useisiin eri tutkimuksiin ja tietolähteisiin.</t>
        </r>
      </text>
    </comment>
    <comment ref="D110" authorId="7" shapeId="0" xr:uid="{DA28A733-7321-408B-AC11-FBF371451898}">
      <text>
        <r>
          <rPr>
            <b/>
            <sz val="9"/>
            <color indexed="81"/>
            <rFont val="Tahoma"/>
            <family val="2"/>
          </rPr>
          <t>Lähde:</t>
        </r>
        <r>
          <rPr>
            <sz val="9"/>
            <color indexed="81"/>
            <rFont val="Tahoma"/>
            <family val="2"/>
          </rPr>
          <t xml:space="preserve">
https://www.kirjastot.fi/kysy/haluaisin-tietaa-mita-yksi-nide</t>
        </r>
      </text>
    </comment>
    <comment ref="D111" authorId="7" shapeId="0" xr:uid="{DDBE889A-BB45-454F-B78A-78A64FCA8271}">
      <text>
        <r>
          <rPr>
            <b/>
            <sz val="9"/>
            <color indexed="81"/>
            <rFont val="Tahoma"/>
            <family val="2"/>
          </rPr>
          <t>Lähde:</t>
        </r>
        <r>
          <rPr>
            <sz val="9"/>
            <color indexed="81"/>
            <rFont val="Tahoma"/>
            <family val="2"/>
          </rPr>
          <t xml:space="preserve">
Gaian asiantuntija-arvio</t>
        </r>
      </text>
    </comment>
    <comment ref="D112" authorId="2" shapeId="0" xr:uid="{9FF1532A-D154-4A56-9D2F-B33C9F87937A}">
      <text>
        <r>
          <rPr>
            <b/>
            <sz val="9"/>
            <color indexed="81"/>
            <rFont val="Tahoma"/>
            <family val="2"/>
          </rPr>
          <t>Lähde:</t>
        </r>
        <r>
          <rPr>
            <sz val="9"/>
            <color indexed="81"/>
            <rFont val="Tahoma"/>
            <family val="2"/>
          </rPr>
          <t xml:space="preserve">
Gaian asiantuntija-arvio</t>
        </r>
      </text>
    </comment>
    <comment ref="D113" authorId="7" shapeId="0" xr:uid="{C13C5D13-9208-4EDC-A4A4-DCD8EE3DE988}">
      <text>
        <r>
          <rPr>
            <b/>
            <sz val="9"/>
            <color indexed="81"/>
            <rFont val="Tahoma"/>
            <family val="2"/>
          </rPr>
          <t>Lähde:</t>
        </r>
        <r>
          <rPr>
            <sz val="9"/>
            <color indexed="81"/>
            <rFont val="Tahoma"/>
            <family val="2"/>
          </rPr>
          <t xml:space="preserve">
Gaian asiantuntija-arvio</t>
        </r>
      </text>
    </comment>
    <comment ref="D147" authorId="0" shapeId="0" xr:uid="{20B79E97-13AA-4D83-8025-86171684B9E1}">
      <text>
        <r>
          <rPr>
            <b/>
            <sz val="9"/>
            <color indexed="81"/>
            <rFont val="Tahoma"/>
            <family val="2"/>
          </rPr>
          <t xml:space="preserve">Lähde:
</t>
        </r>
        <r>
          <rPr>
            <sz val="9"/>
            <color indexed="81"/>
            <rFont val="Tahoma"/>
            <family val="2"/>
          </rPr>
          <t>Defra Conversion Factors, 2022. Business travel - land, Average car, Petrol
https://www.gov.uk/government/publications/greenhouse-gas-reporting-conversion-factors-2022</t>
        </r>
      </text>
    </comment>
    <comment ref="D149" authorId="0" shapeId="0" xr:uid="{1DC02B27-B954-4FF4-809F-8D438C25C037}">
      <text>
        <r>
          <rPr>
            <b/>
            <sz val="9"/>
            <color indexed="81"/>
            <rFont val="Tahoma"/>
            <family val="2"/>
          </rPr>
          <t xml:space="preserve">Lähde:
</t>
        </r>
        <r>
          <rPr>
            <sz val="9"/>
            <color indexed="81"/>
            <rFont val="Tahoma"/>
            <family val="2"/>
          </rPr>
          <t>Defra Conversion Factors, 2022. Business travel - air, Long-haul with RF 
https://www.gov.uk/government/publications/greenhouse-gas-reporting-conversion-factors-2022</t>
        </r>
      </text>
    </comment>
    <comment ref="D150" authorId="7" shapeId="0" xr:uid="{BC483CC4-0932-48A8-A6C9-2CB726E4BC57}">
      <text>
        <r>
          <rPr>
            <b/>
            <sz val="9"/>
            <color indexed="81"/>
            <rFont val="Tahoma"/>
            <family val="2"/>
          </rPr>
          <t>Lähde:</t>
        </r>
        <r>
          <rPr>
            <sz val="9"/>
            <color indexed="81"/>
            <rFont val="Tahoma"/>
            <family val="2"/>
          </rPr>
          <t xml:space="preserve">
https://www.sitra.fi/artikkelit/keskivertosuomalaisen-hiilijalanjalki/</t>
        </r>
      </text>
    </comment>
  </commentList>
</comments>
</file>

<file path=xl/sharedStrings.xml><?xml version="1.0" encoding="utf-8"?>
<sst xmlns="http://schemas.openxmlformats.org/spreadsheetml/2006/main" count="1013" uniqueCount="426">
  <si>
    <t>KUVAUS LASKENTAMENETELMÄSTÄ</t>
  </si>
  <si>
    <t>Laskenta perustuu Greenhouse Gas Protocolin standardeihin ja ohjeisiin (www.ghgprotocol.org).</t>
  </si>
  <si>
    <t xml:space="preserve">Laskurin on laatinut Gaia Consulting Oy elokuussa 2023. </t>
  </si>
  <si>
    <t>Laskelmassa päästöt on jaettu kolmeen päästöluokkaan (scopeen):</t>
  </si>
  <si>
    <t>Scope 1 sisältää oman toiminnan suorat kasvihuonekaasupäästöt</t>
  </si>
  <si>
    <t>Scope 2 sisältää epäsuorat päästöt muilta toimijoilta ostetun energian tuotannosta</t>
  </si>
  <si>
    <t>Scope 3 sisältää muut epäsuorat (arvoketjun) päästöt</t>
  </si>
  <si>
    <t>Kuvassa ympyröidyt kategoriat ovat mukana vuoden 2022 laskennassa ja rastilla merkityt on jätetty laskennan ulkopuolelle epäolennaisina.</t>
  </si>
  <si>
    <t>OHJEET TIEDONKERUUSEEN</t>
  </si>
  <si>
    <t>Data--&gt; välilehdeltä eteenpäin syötetään laskentaan tarvittava data. Lisää data oikealle välilehdelle oikeassa muodossa, ja lisää 'kommentit' sarakkkeeseen lisätietoja (datan kerännyt henkilö, tieto jos data on tietystä järjestelmästä jne.)</t>
  </si>
  <si>
    <t>Datavälilehdet on värikoodattu ja jaettu kolmeen scopeen:</t>
  </si>
  <si>
    <t>Scope 1: Oman toiminnan suorat päästöt</t>
  </si>
  <si>
    <t>Mm. polttoaineet ja kylmäaineet</t>
  </si>
  <si>
    <t>Scope 2: Ostoenergian epäsuorat päästöt</t>
  </si>
  <si>
    <t>Kaikkiin toimipisteisiin ostetun sähkön, kaukolämmön ja kaukokylmän tiedot.</t>
  </si>
  <si>
    <t>Scope 3: Muut epäsuorat päästöt</t>
  </si>
  <si>
    <t>Oman arvoketjun päästöt jaettuna eri kategorioihin.</t>
  </si>
  <si>
    <t>Kategoria 1: Ostetut tuotteet ja palvelut</t>
  </si>
  <si>
    <t>Kaikki organisaation ostamat tuotteet ja palvelut, joita ei ole mukana muissa kategorioissa. Esim. IT-laitteet ja muut toimistotarvikkeet, pilvipalvelut ja serverit.</t>
  </si>
  <si>
    <t>Kategoria 2: Käyttöomaisuus</t>
  </si>
  <si>
    <t>Raportoivan organisaation ostaman käyttöomaisuuden valmistus. Esim. uudet laitteistot, koneet, kuljetusajoneuvot tms.</t>
  </si>
  <si>
    <t>Kategoria 3: Polttoainieden tuotanto ja energian siirtohäviöt</t>
  </si>
  <si>
    <t>Tämän kategorian laskentaan tarvittava data saadaan Scope 1 ja 2 datasta eikä erillistä dataa tarvita.</t>
  </si>
  <si>
    <t>Kategoria 4: Kuljetukset ja jakelu (Upstream)</t>
  </si>
  <si>
    <t>Organisaation maksamat fyysiset kuljetukset (sekä ihmisten että tavaroiden) ja jakelu. Esim. Schenker, DHL, Posti</t>
  </si>
  <si>
    <t>Kategoria 5: Jätteet</t>
  </si>
  <si>
    <t>Organisaation toimipisteissään ja/tai toiminnassaan tuottamat jätteet.</t>
  </si>
  <si>
    <t>Kategoria 6: Liikematkustus</t>
  </si>
  <si>
    <t xml:space="preserve">Organisaation työntekijöiden liikkuminen työtehtävissään. Mukaan kuuluu kaikilla eri kuljetusmuodoilla liikkuminen.
</t>
  </si>
  <si>
    <t>Kategoria 7: Töihin matkustaminen</t>
  </si>
  <si>
    <t xml:space="preserve">Organisaation työntekijöiden matkustaminen kotoa töihin ja töistä kotiin.
</t>
  </si>
  <si>
    <t>Kategoria 8: Itselle vuokrattu omaisuus</t>
  </si>
  <si>
    <t>Organisaation itselleen vuokraama omaisuus esim. toimitilojen energian kulutus, mikäli yrityksellä ei ole mahdollisuutta vaikuttaa energian alkuperään (esim. sisältyy vuokraan).</t>
  </si>
  <si>
    <t>Kategoria 9: Kuljetukset ja jakelu (Downstream)</t>
  </si>
  <si>
    <t>Raportoivan organisaation myymien tuotteiden kuljetus ja jakelu, kun kuljetus ei ole raportoivan organisaation maksama. Käsittää kuljetukset loppukuluttajalle, vähittäismyyntiin ja tukkukauppaan.</t>
  </si>
  <si>
    <t>Kategoria 10: Myytyjen tuotteiden prosessointi</t>
  </si>
  <si>
    <t>Välituotteiden jatkojalostus raportoivan organisaation jälkeen.</t>
  </si>
  <si>
    <t>Kategoria 11: Myytyjen tuotteiden käyttö</t>
  </si>
  <si>
    <t>Raportoivan organisaation myymien tuotteiden/palveluiden käytöstä aiheutuvat päästöt.</t>
  </si>
  <si>
    <t>Kategoria 12: Myytyjen tuotteiden käytöstä poisto</t>
  </si>
  <si>
    <t xml:space="preserve">Raportoivan organisaation valmistamien tuotteiden jätehuolto ja käytöstä poisto. </t>
  </si>
  <si>
    <t>Kategoria 13: Ulos vuokrattu omaisuus</t>
  </si>
  <si>
    <t>Raportoivan organisaation omistaman ja ulos vuokraaman omaisuuden päästöt, jotka eivät ole jo mukana Scopeissa 1 ja 2. Esim. toimistotilat tai muut kiinteistöt</t>
  </si>
  <si>
    <t>Kategoria 14: Franchising</t>
  </si>
  <si>
    <t>Franchising-toiminta, jonka päästöt eivät ole mukana Scopeissa 1 ja 2.</t>
  </si>
  <si>
    <t>Kategoria 15: Investoinnit</t>
  </si>
  <si>
    <t>Investoinnit (sisältäen pääoma- ja lainainvestoinnit sekä projektien rahoittamisen), jotka eivät ole mukana Scopeissa 1 ja 2.</t>
  </si>
  <si>
    <t>"Raakadata --&gt;" välilehdeltä eteenpäin tiedonkeruuseen voi vapaasti lisätä organisaation oman tarpeen mukaan lisäsivuja esim. lähtötietojen tuomista varten. Muista nimetä uudet välilehdet selkeästi (esim. lennot).</t>
  </si>
  <si>
    <t>TULOKSET</t>
  </si>
  <si>
    <t>Ohjeet: Tarkista kaavat jokaisen raportointivuoden osalta</t>
  </si>
  <si>
    <t>Virhemarginaali pieni</t>
  </si>
  <si>
    <t>Virhemarginaali kohtalainen</t>
  </si>
  <si>
    <t>Virhemarginaali suuri</t>
  </si>
  <si>
    <t>Yksikkö</t>
  </si>
  <si>
    <t>Kommentit</t>
  </si>
  <si>
    <t>Muutos 2022-2023</t>
  </si>
  <si>
    <t>Muutos 2023-2024</t>
  </si>
  <si>
    <t>Muutos 2024-2025</t>
  </si>
  <si>
    <t>Muutos 2025-2026</t>
  </si>
  <si>
    <t>Scope 1 Oman toiminnan suorat päästöt</t>
  </si>
  <si>
    <t>Polttoaineiden kulutus</t>
  </si>
  <si>
    <t>tCO2e</t>
  </si>
  <si>
    <t>Diesel</t>
  </si>
  <si>
    <t>Kylmäainevuodot</t>
  </si>
  <si>
    <t>R-134A</t>
  </si>
  <si>
    <t>Scope 1 yhteensä</t>
  </si>
  <si>
    <t>Biogeeniset päästöt (Scope 1)</t>
  </si>
  <si>
    <t>tCO2 (bio)</t>
  </si>
  <si>
    <t>Scope 2 Ostoenergian epäsuorat päästöt</t>
  </si>
  <si>
    <t>Sähkö, markkinaperusteinen</t>
  </si>
  <si>
    <t>Toimitilat</t>
  </si>
  <si>
    <t>Sähkö, sijaintiperusteinen</t>
  </si>
  <si>
    <t>Kaukolämpö, markkinaperusteinen</t>
  </si>
  <si>
    <t>Kaukolämpö, sijaintiperusteinen</t>
  </si>
  <si>
    <t>Scope 2 yhteensä, markkinaperusteinen</t>
  </si>
  <si>
    <t>Scope 2 yhteensä, sijaintiperusteinen</t>
  </si>
  <si>
    <t>Scope 3: Muut epäsuorat KHK-päästöt</t>
  </si>
  <si>
    <t>Aineistohankinnat</t>
  </si>
  <si>
    <t xml:space="preserve">Kirjat </t>
  </si>
  <si>
    <t>Nuotit</t>
  </si>
  <si>
    <t xml:space="preserve">Äänitteet </t>
  </si>
  <si>
    <t xml:space="preserve">Muu aineisto </t>
  </si>
  <si>
    <t xml:space="preserve">E-kirjat </t>
  </si>
  <si>
    <t>Lehdet</t>
  </si>
  <si>
    <t>IT-laitteet</t>
  </si>
  <si>
    <t>Tietokoneet</t>
  </si>
  <si>
    <t>Matkapuhelimet</t>
  </si>
  <si>
    <t>Muut isommat IT-laitteet, esim tulostimet</t>
  </si>
  <si>
    <t>Europerusteisesti lasketut hankinnat</t>
  </si>
  <si>
    <t>Europerusteisesti lasketut käyttöomaisuuden hankinnat</t>
  </si>
  <si>
    <t>Kategoria 3: Polttoaineiden tuotanto ja energian siirtohäviöt</t>
  </si>
  <si>
    <t>Polttoaineet</t>
  </si>
  <si>
    <t>Energia</t>
  </si>
  <si>
    <t>Käytetyn energian upstream-päästö, sähkö</t>
  </si>
  <si>
    <t>Häviöenergian upstream-päästö, sähkö</t>
  </si>
  <si>
    <t>Häviöenergian tuotanto, sähkö</t>
  </si>
  <si>
    <t>Käytetyn energian upstream-päästö, kaukolämpö</t>
  </si>
  <si>
    <t>Häviöenergian upstream-päästö, kaukolämpö</t>
  </si>
  <si>
    <t>Häviöenergian tuotanto, kaukolämpö</t>
  </si>
  <si>
    <t>Kategoria 4: Kuljetukset ja jakelu (upstream)</t>
  </si>
  <si>
    <t>Jätevesi</t>
  </si>
  <si>
    <t>Sekajäte</t>
  </si>
  <si>
    <t>Biojäte</t>
  </si>
  <si>
    <t>Metalli</t>
  </si>
  <si>
    <t>Lasi</t>
  </si>
  <si>
    <t>Paperi</t>
  </si>
  <si>
    <t>Pahvi/kartonki</t>
  </si>
  <si>
    <t>Muovi</t>
  </si>
  <si>
    <t>Puu</t>
  </si>
  <si>
    <t>Rakennusjäte</t>
  </si>
  <si>
    <t>Elektroniikkajäte (SER)</t>
  </si>
  <si>
    <t>Vaarallinen jäte</t>
  </si>
  <si>
    <t>Tietoturvajäte</t>
  </si>
  <si>
    <t>Energiajäte</t>
  </si>
  <si>
    <t>Aerosolijäte, kiinteä</t>
  </si>
  <si>
    <t>Lyijyakkujäte</t>
  </si>
  <si>
    <t>Lennot</t>
  </si>
  <si>
    <t>Lyhyet lennot ≤ 3700 km</t>
  </si>
  <si>
    <t>Kilometrikorvaukset</t>
  </si>
  <si>
    <t>Bensiiniauto</t>
  </si>
  <si>
    <t>Hotelliyöt</t>
  </si>
  <si>
    <t>Suomi</t>
  </si>
  <si>
    <t>Työntekijöiden etätyö</t>
  </si>
  <si>
    <t>Etätyön määrä</t>
  </si>
  <si>
    <t>Töihin matkustaminen</t>
  </si>
  <si>
    <t>Dieselauto</t>
  </si>
  <si>
    <t>Biodieselauto</t>
  </si>
  <si>
    <t>Sähköauto</t>
  </si>
  <si>
    <t>Hybridiauto (sähkö-bensiini)</t>
  </si>
  <si>
    <t>Hybridiauto (sähkö-diesel)</t>
  </si>
  <si>
    <t>Kaasuauto</t>
  </si>
  <si>
    <t>Biokaasuauto</t>
  </si>
  <si>
    <t>Auto, polttoainetyyppi ei tiedossa</t>
  </si>
  <si>
    <t>Moottoripyörä</t>
  </si>
  <si>
    <t>Juna</t>
  </si>
  <si>
    <t>Bussi</t>
  </si>
  <si>
    <t>Raitiovaunu/metro/pikaraitio</t>
  </si>
  <si>
    <t>Kävely/pyöräily</t>
  </si>
  <si>
    <t>Sähköpyörä</t>
  </si>
  <si>
    <t>Kimppakyyti</t>
  </si>
  <si>
    <t>Kategoria 9: Kuljetukset ja jakelu (downstream)</t>
  </si>
  <si>
    <t>Autolla liikkuvien asiakkaiden päästöt</t>
  </si>
  <si>
    <t>Kävellen tai pyörällä liikkuvien asiakkaiden päästöt</t>
  </si>
  <si>
    <t>Julkisilla kulkuneuvoilla liikkuvien asiakkaiden päästöt</t>
  </si>
  <si>
    <t>E-aineisto</t>
  </si>
  <si>
    <t xml:space="preserve">Verkkosivut </t>
  </si>
  <si>
    <t>Kirjat</t>
  </si>
  <si>
    <t>CD:t</t>
  </si>
  <si>
    <t>DVD:t</t>
  </si>
  <si>
    <t>Scope 3 yhteensä</t>
  </si>
  <si>
    <t>YHTEENVETO TULOKSISTA</t>
  </si>
  <si>
    <t>Scope 1</t>
  </si>
  <si>
    <t>Scope 2 markkinaperusteinen</t>
  </si>
  <si>
    <t>Scope 2 sijaintiperusteinen</t>
  </si>
  <si>
    <t>Scope 3</t>
  </si>
  <si>
    <t>Scope 1-3 yhteensä, markkinaperusteinen</t>
  </si>
  <si>
    <t>Scope 1-3 yhteensä, sijaintiperusteinen</t>
  </si>
  <si>
    <t>Biogeeniset päästöt</t>
  </si>
  <si>
    <t>VUOSI-INDIKAATTORIT</t>
  </si>
  <si>
    <t>Hiilijalanjälki</t>
  </si>
  <si>
    <t>Pinta-ala</t>
  </si>
  <si>
    <t>m2</t>
  </si>
  <si>
    <t>Hiilijalanjälki per pinta-ala</t>
  </si>
  <si>
    <t>kgCO2e/m2</t>
  </si>
  <si>
    <t>Kävijämäärä</t>
  </si>
  <si>
    <t>hlö</t>
  </si>
  <si>
    <t>Hiilijalanjälki per kävijä</t>
  </si>
  <si>
    <t>kgCO2e/hlö</t>
  </si>
  <si>
    <t>Hiilijalanjälki vastaa:</t>
  </si>
  <si>
    <t>Autolla maapallon ympäri ajaminen</t>
  </si>
  <si>
    <t>kertaa</t>
  </si>
  <si>
    <t>Lento Helsingistä New Yorkiin ja takaisin</t>
  </si>
  <si>
    <t>Keskimääräisen suomalaisen vuosittainen hiilijalanjälki</t>
  </si>
  <si>
    <t>suomalaista</t>
  </si>
  <si>
    <t>Indikaattori</t>
  </si>
  <si>
    <t>Scope 2</t>
  </si>
  <si>
    <t>Scope 3: Ostetut tuotteet ja palvelut</t>
  </si>
  <si>
    <t>Scope 3: Käyttöomaisuus</t>
  </si>
  <si>
    <t>Scope 3: Polttoaineiden tuotanto ja energian siirtohäviöt</t>
  </si>
  <si>
    <t>Scope 3: Kuljetukset ja jakelu (upstream)</t>
  </si>
  <si>
    <t>Scope 3: Jätteet</t>
  </si>
  <si>
    <t>Scope 3: Liikematkustus</t>
  </si>
  <si>
    <t>Scope 3: Töihin matkustaminen</t>
  </si>
  <si>
    <t>Scope 3: Kuljetukset ja jakelu (downstream)</t>
  </si>
  <si>
    <t>Scope 3: Myytyjen tuotteiden käyttö</t>
  </si>
  <si>
    <t>Scope 3: Myytyjen tuotteiden käytöstä poisto</t>
  </si>
  <si>
    <t>Summa</t>
  </si>
  <si>
    <t>PÄÄSTÖKERTOIMET</t>
  </si>
  <si>
    <t>Diesel (keskimääräinen biopolttoainesekoite)</t>
  </si>
  <si>
    <t>kgCO2e/l</t>
  </si>
  <si>
    <t>Kylmäaineet</t>
  </si>
  <si>
    <t>kgCO2e/kg</t>
  </si>
  <si>
    <t>Polttoaineet - biogeeniset päästöt</t>
  </si>
  <si>
    <t>kgCO2e/l (bio)</t>
  </si>
  <si>
    <t>Sähkö, jäännösjakauma</t>
  </si>
  <si>
    <t>gCO2e/kWh</t>
  </si>
  <si>
    <t>Tilavuuskerroin sähkölle</t>
  </si>
  <si>
    <t>kWh/r-m3</t>
  </si>
  <si>
    <t>Oman sähkötuotteen päästökerroin</t>
  </si>
  <si>
    <t>Suomen keskiarvo (Fingrid, energiamenetelmä)</t>
  </si>
  <si>
    <t>Tilavuuskerroin kaukolämmölle</t>
  </si>
  <si>
    <t>Oman kaukolämpötuotteen päästökerroin</t>
  </si>
  <si>
    <t>Suomen keskiarvo (energiamenetelmä)</t>
  </si>
  <si>
    <t>Kirja, elinkaaripäästö</t>
  </si>
  <si>
    <t>kgCO2e/kirja</t>
  </si>
  <si>
    <t>Nuotit (ks. lehden päästökerroin)</t>
  </si>
  <si>
    <t>kgCO2e/lehti</t>
  </si>
  <si>
    <t>Äänitteet</t>
  </si>
  <si>
    <t>kgCO2/kpl</t>
  </si>
  <si>
    <t>Muu aineisto</t>
  </si>
  <si>
    <t>E-kirja</t>
  </si>
  <si>
    <t>Aikakauslehti</t>
  </si>
  <si>
    <t>kgCO2/lehti</t>
  </si>
  <si>
    <t>Kannettava tietokone</t>
  </si>
  <si>
    <t>Pöytätietokone (PC)</t>
  </si>
  <si>
    <t>Tietokoneen näyttö</t>
  </si>
  <si>
    <t>Matkapuhelin (älypuhelin)</t>
  </si>
  <si>
    <t>Tulostin</t>
  </si>
  <si>
    <t>Käyttövesi</t>
  </si>
  <si>
    <t>kgCO2e/m3</t>
  </si>
  <si>
    <t>Diesel, WTT</t>
  </si>
  <si>
    <t>Sähkön tuotanto, WTT</t>
  </si>
  <si>
    <t>Sähkön siirtohäviöt Suomessa</t>
  </si>
  <si>
    <t>%</t>
  </si>
  <si>
    <t>Kaukolämmön tuotanto, WTT</t>
  </si>
  <si>
    <t>Kaukolämmön siirtohäviöt Suomessa</t>
  </si>
  <si>
    <t>Kategoriat 4 &amp; 9: Kuljetukset ja jakelu (upstream &amp; downstream)</t>
  </si>
  <si>
    <t>Keskimääräinen bensakäyttöinen auto</t>
  </si>
  <si>
    <t>kgCO2e/km</t>
  </si>
  <si>
    <t>Keskimääräinen pakettiauto (diesel)</t>
  </si>
  <si>
    <t>kgCO2e/tkm</t>
  </si>
  <si>
    <t>Keskimääräinen kuljetusrekka (diesel) km</t>
  </si>
  <si>
    <t>Keskimääräinen kuljetusrekka (diesel) tkm</t>
  </si>
  <si>
    <t>kgCO2e/hkm</t>
  </si>
  <si>
    <t>Paikallisjuna</t>
  </si>
  <si>
    <t>Kävely</t>
  </si>
  <si>
    <t>Pyörä</t>
  </si>
  <si>
    <t>kgCO2e/t</t>
  </si>
  <si>
    <t>Aineistojen poistot</t>
  </si>
  <si>
    <t>Kategoriat 6 &amp; 7: Liikematkustus &amp; töihin matkustaminen</t>
  </si>
  <si>
    <t>Keskimääräinen dieselkäyttöinen auto</t>
  </si>
  <si>
    <t>Etätyö</t>
  </si>
  <si>
    <t>kgCO2e/pvä</t>
  </si>
  <si>
    <t>Lennot lyhyet matkat</t>
  </si>
  <si>
    <t>kg CO2e/pkm</t>
  </si>
  <si>
    <t>Lennot pitkät matkat</t>
  </si>
  <si>
    <t>Henkilöautolla matkustaminen, asiointimatkat</t>
  </si>
  <si>
    <t>henkilöä/henkilöauto</t>
  </si>
  <si>
    <t>Hotelliyö Suomi</t>
  </si>
  <si>
    <t>kgCO2e/huone per yö</t>
  </si>
  <si>
    <t>Hotelliyö UK</t>
  </si>
  <si>
    <t>Hotelliyö Latvia</t>
  </si>
  <si>
    <t>Hotelliyö Tanska</t>
  </si>
  <si>
    <t>Hotelliyö Norja</t>
  </si>
  <si>
    <t>Laiva (keskimääräinen matkustaja)</t>
  </si>
  <si>
    <t>Puhelimen sähkönkulutus</t>
  </si>
  <si>
    <t>kWh/h</t>
  </si>
  <si>
    <t>Kannettavan tietokoneen sähkönkulutus</t>
  </si>
  <si>
    <t>Tabletin sähkönkulutus</t>
  </si>
  <si>
    <t>Kirjan paino</t>
  </si>
  <si>
    <t>kg</t>
  </si>
  <si>
    <t>Lehden paino</t>
  </si>
  <si>
    <t>CD:n paino</t>
  </si>
  <si>
    <t>DVD:n paino</t>
  </si>
  <si>
    <t>Europerusteiset päästökertoimet (Exiobase)</t>
  </si>
  <si>
    <t>Health and social work services (85)</t>
  </si>
  <si>
    <t>kgCO2e/EUR</t>
  </si>
  <si>
    <t>Real estate services (70)</t>
  </si>
  <si>
    <t>Other business services (74)</t>
  </si>
  <si>
    <t>Printed matter and recorded media (22)</t>
  </si>
  <si>
    <t>Post and telecommunication services (64)</t>
  </si>
  <si>
    <t>Insurance and pension funding services, except compulsory social security services (66)</t>
  </si>
  <si>
    <t>Education services (80)</t>
  </si>
  <si>
    <t>Other services (93)</t>
  </si>
  <si>
    <t>Computer and related services (72)</t>
  </si>
  <si>
    <t>Furniture; other manufactured goods n.e.c. (36)</t>
  </si>
  <si>
    <t>Food products nec</t>
  </si>
  <si>
    <t>Other land transportation services</t>
  </si>
  <si>
    <t>Renting services of machinery and equipment without operator and of personal and household goods (71)</t>
  </si>
  <si>
    <t>Hotel and restaurant services (55)</t>
  </si>
  <si>
    <t>Chemicals nec</t>
  </si>
  <si>
    <t>Bricks, tiles and construction products, in baked clay</t>
  </si>
  <si>
    <t>Public administration and defence services; compulsory social security services (75)</t>
  </si>
  <si>
    <t>Construction work (45)</t>
  </si>
  <si>
    <t>Paper and paper products</t>
  </si>
  <si>
    <t>Electrical machinery and apparatus n.e.c. (31)</t>
  </si>
  <si>
    <t>Research and development services (73)</t>
  </si>
  <si>
    <t>Office machinery and computers (30)</t>
  </si>
  <si>
    <t>Textiles (17)</t>
  </si>
  <si>
    <t>Financial intermediation services, except insurance and pension funding services (65)</t>
  </si>
  <si>
    <t>Other non-ferrous metal products</t>
  </si>
  <si>
    <t>Wood and products of wood and cork (except furniture); articles of straw and plaiting materials (20)</t>
  </si>
  <si>
    <t>Sale, maintenance, repair of motor vehicles, motor vehicles parts, motorcycles, motor cycles parts and accessoiries</t>
  </si>
  <si>
    <t>Collected and purified water, distribution services of water (41)</t>
  </si>
  <si>
    <t>Vuosi-indikaattorit</t>
  </si>
  <si>
    <t>Etäisyys maailman ympäri</t>
  </si>
  <si>
    <t>km</t>
  </si>
  <si>
    <t>Etäsiyys HEL-NY-HEL lentäen</t>
  </si>
  <si>
    <t>Pitkän matkan lento</t>
  </si>
  <si>
    <t>Keskimääräisen suomalaisen hiilijalanjälki</t>
  </si>
  <si>
    <t>Data laskentaa varten löytyy tältä välilehdeltä eteenpäin.</t>
  </si>
  <si>
    <t>Polttoaineiden käyttö ajoneuvoissa</t>
  </si>
  <si>
    <r>
      <t xml:space="preserve">Ohje: Täytä yrityksen omien sekä vapaan autoedun leasing-autojen tiedot. Mieluiten polttoaineen kulutuksena (litrat), toissijaisesti ajettujen kilometrien määränä. Muista lisätä yksikkö. HUOM. </t>
    </r>
    <r>
      <rPr>
        <b/>
        <i/>
        <sz val="10"/>
        <rFont val="Arial"/>
        <family val="2"/>
      </rPr>
      <t>Omalla autolla/kaupungin omistuksessa olevilla autoilla tehtävät matkat (esim. kuljetukset tai kouluyhteistyöt) laitetaan Scope 3 kategoria 6.</t>
    </r>
  </si>
  <si>
    <t>Käytä alla olevia värikoodeja kuvaamaan datan laatua.</t>
  </si>
  <si>
    <t>Vastuuhenkilö</t>
  </si>
  <si>
    <t>Datan lähde</t>
  </si>
  <si>
    <t>Valkoiselle pohjalle syötetään mitattu/todennettu tieto ja harmaalle arvioitu tieto.</t>
  </si>
  <si>
    <t>Kirjastoautot</t>
  </si>
  <si>
    <t>Mitattu tieto</t>
  </si>
  <si>
    <t>Bensa</t>
  </si>
  <si>
    <t>l</t>
  </si>
  <si>
    <t>Arvioitu tieto</t>
  </si>
  <si>
    <t>Henkilöautot</t>
  </si>
  <si>
    <t>Lisää rivejä tarvittaessa (esim. jos kaasu- tai sähköautoja) tai jos haluatte erotella esim. eri yksiköiden/bisnesalueiden käyttämät ajoneuvot.</t>
  </si>
  <si>
    <t>Polttoaineiden käyttö muissa prosesseissa</t>
  </si>
  <si>
    <t>Ohje: Täytä vuosittainen polttoaineenkulutus muissa prosesseissa. Esim. boilerit, öljykattilat, (varavoima)generaattorit tai polttoaineita käyttävät koneet ja laitteet. Muuta yksikkö tarvittaessa (esim. MWh).</t>
  </si>
  <si>
    <t>Polttoaineen kulutus</t>
  </si>
  <si>
    <t>Kevyt polttoöljy</t>
  </si>
  <si>
    <t>Biokaasu</t>
  </si>
  <si>
    <t>Sivutuotepuu</t>
  </si>
  <si>
    <t>Lisää rivejä tarvittaessa</t>
  </si>
  <si>
    <t>Kylmäainetäytöt - jos tällaisia on</t>
  </si>
  <si>
    <t>Ohje: Täytä kylmäaineiden lisäyksien määrät ajoneuvoissa ja kylmäterminaaleissa.</t>
  </si>
  <si>
    <t>Kylmäaine</t>
  </si>
  <si>
    <t>R134A</t>
  </si>
  <si>
    <t>Sähkö</t>
  </si>
  <si>
    <r>
      <t xml:space="preserve">Ohje: Täytä tiedot organisaation sähkön kulutuksesta ja sähkön toimittajista. Sähkötuotteen nimen kohdalla ilmoita, jos hankittu sähkö on uusiutuvaa/päästötöntä. </t>
    </r>
    <r>
      <rPr>
        <b/>
        <i/>
        <sz val="10"/>
        <rFont val="Arial"/>
        <family val="2"/>
      </rPr>
      <t>HUOM. Kirjaa Scope 2 päästöihin kaikki kirjaston sähkön ja lämmön kulutus.</t>
    </r>
  </si>
  <si>
    <t>Toimitila 1: (Kyrön kirjasto) Kyrön kirjasto on yksi Pöytyän kirjastoista</t>
  </si>
  <si>
    <t>Sähkön toimittaja</t>
  </si>
  <si>
    <t>Sähkötuotteen nimi (jos tiedossa)</t>
  </si>
  <si>
    <t>Sähkötuotteen päästökerroin (jos tiedossa)</t>
  </si>
  <si>
    <t>Sähkön kulutus</t>
  </si>
  <si>
    <t>kWh</t>
  </si>
  <si>
    <t>Mikäli sähkön kulutusta ei ole saatavilla, lisää toimitilan pinta-ala</t>
  </si>
  <si>
    <t>Varastot tai muut mahdolliset toimitilat</t>
  </si>
  <si>
    <t>Varasto/toimitila 1:</t>
  </si>
  <si>
    <t>Lisää rivejä, mikäli toimitiloja on enemmän</t>
  </si>
  <si>
    <t>Kaukolämpö</t>
  </si>
  <si>
    <t xml:space="preserve">Ohje: Täytä tiedot organisaation kaukolämmön kulutuksesta ja kaukolämmön toimittajista. Lämpötuotteen nimen kohdalla ilmoita, jos hankittu lämpö on uusiutuvaa/päästötöntä. </t>
  </si>
  <si>
    <t>Kaukolämmön toimittaja</t>
  </si>
  <si>
    <t>Kaukolämpötuotteen nimi (jos tiedossa)</t>
  </si>
  <si>
    <t>Kaukolämmön päästökerroin (jos tiedossa)</t>
  </si>
  <si>
    <t>Kaukolämmön kulutus</t>
  </si>
  <si>
    <t>Mikäli kaukolämmön kulutusta ei ole saatavilla, lisää toimitilan pinta-ala</t>
  </si>
  <si>
    <t xml:space="preserve">Varasto/toimitila 1: </t>
  </si>
  <si>
    <t>Kaukokylmä, jos tätä hankitaan</t>
  </si>
  <si>
    <t xml:space="preserve">Ohje: Täytä tiedot organisaation kaukokylmän kulutuksesta ja kaukokylmän toimittajista. Kylmätuotteen nimen kohdalla ilmoita, jos hankittu kylmä on uusiutuvaa/päästötöntä. </t>
  </si>
  <si>
    <t>Toimitila 1: (Täytä kirjaston nimi)</t>
  </si>
  <si>
    <t>Kaukokylmän toimittaja</t>
  </si>
  <si>
    <t>Kaukokylmätuotteen nimi (jos tiedossa)</t>
  </si>
  <si>
    <t>Kaukokylmän päästökerroin (jos tiedossa)</t>
  </si>
  <si>
    <t>Kaukokylmän kulutus</t>
  </si>
  <si>
    <t>Mikäli kaukokylmän kulutusta ei ole saatavilla, lisää toimitilan pinta-ala</t>
  </si>
  <si>
    <t>Scope 3 data löytyy tästä välilehdestä eteenpäin.</t>
  </si>
  <si>
    <t>Ohje: Täytä tiedot organisaation ostamista tuotteista ja palveluista. Anna aineistoa ja IT-laitteita koskevat tiedot kappalemäärinä ja muut tiedot (esim. palveluhankinnat) euromääräisesti. HUOM, voit ilmoittaa tiedot myös suoraan päästöinä (kg CO2e, t CO2e), jos päästötiedot ovat saatavilla. Tiedot aineistohankinnoista haetaan kirjastojen yleisistä tilastoista. Muista täydentää taulukkoon myös yksikkö.</t>
  </si>
  <si>
    <t>Kertoimet</t>
  </si>
  <si>
    <t>Hankinnat (yksiköissä kpl, kg, kgCO2e jne.)</t>
  </si>
  <si>
    <t>Aineisto</t>
  </si>
  <si>
    <t>kpl</t>
  </si>
  <si>
    <t xml:space="preserve">Nuotit </t>
  </si>
  <si>
    <t>Puhelimet</t>
  </si>
  <si>
    <t>Erittele alle loput hankinnat (yksikössä €)</t>
  </si>
  <si>
    <t>Muut hankinnat (esim. toimisto- ja siivouspalvelut)</t>
  </si>
  <si>
    <t>Ohje: Täytä tiedot organisaation ostamasta käyttöomaisuudesta. Anna tiedot joko määrinä (kpl, kg tms.) tai suoraan päästöinä (kg CO2e, t CO2e), jos päästötiedot on saatavilla. Jos muuta tietoa ei ole saatavilla, täytä tieto kustannuksesta (€). Muista täydentää taulukkoon myös yksikkö.</t>
  </si>
  <si>
    <t>Kalusto- ja toimitilainvestoinnit (CAPEX), jos näitä on:</t>
  </si>
  <si>
    <t>Esim. omatoimikirjastojen laitteisto</t>
  </si>
  <si>
    <t>Muut laitteistohankinnat (erittele)</t>
  </si>
  <si>
    <t>Tämän kategorian laskentaan käytetään Scope 1- ja 2 taustadataa eikä erillisiä tietoa tarvitse toimittaa.</t>
  </si>
  <si>
    <t>Kategoria 4: Kuljetukset ja jakelu</t>
  </si>
  <si>
    <r>
      <t>Ohje: Täytä ensisijaisesti kuljetuskilometrit kuljetusmuototyypeittäin. Jos data on aikaisempana vuonna annettu euroissa, täytä myös tarkasteluvuoden tiedot euroissa. Mikäli kuljetusyritys (</t>
    </r>
    <r>
      <rPr>
        <b/>
        <i/>
        <sz val="10"/>
        <rFont val="Arial"/>
        <family val="2"/>
      </rPr>
      <t>Posti, Schenker, DHL</t>
    </r>
    <r>
      <rPr>
        <i/>
        <sz val="10"/>
        <rFont val="Arial"/>
        <family val="2"/>
      </rPr>
      <t xml:space="preserve"> tms.) pystyy toimittamaan päästöraportin (kg CO2e, t CO2e), toimita koko raportti. Päästöraportin voit lisätä raakadataan. </t>
    </r>
  </si>
  <si>
    <t>Aineistokuljetukset</t>
  </si>
  <si>
    <t>Muut kuljetukset</t>
  </si>
  <si>
    <r>
      <t>Ohje: Täytä tiedot organisaation jätemääristä (t, kg, m3) ilmoitetussa yksikössä. J</t>
    </r>
    <r>
      <rPr>
        <b/>
        <i/>
        <sz val="10"/>
        <color rgb="FF000000"/>
        <rFont val="Arial"/>
        <family val="2"/>
      </rPr>
      <t>os saatavilla on jäteyhtiön raportti, voi sieltä käyttää suoraan päästötietoja. Voit myös liittää mahdollisen päästöraportin raakadataan.</t>
    </r>
    <r>
      <rPr>
        <i/>
        <sz val="10"/>
        <color rgb="FF000000"/>
        <rFont val="Arial"/>
        <family val="2"/>
      </rPr>
      <t xml:space="preserve"> Lisää kommenttisarakkeeseen, jos tiedot on vain osalle vuodesta ja täsmennä, mille ajalle. </t>
    </r>
    <r>
      <rPr>
        <b/>
        <i/>
        <sz val="10"/>
        <color rgb="FF000000"/>
        <rFont val="Arial"/>
        <family val="2"/>
      </rPr>
      <t>Lisäksi kerro, jos jätemäärä on allokoitu yritykselle koko kiinteistön jätemäärästä esim. henkilöstömäärän perusteella.</t>
    </r>
    <r>
      <rPr>
        <i/>
        <sz val="10"/>
        <color rgb="FF000000"/>
        <rFont val="Arial"/>
        <family val="2"/>
      </rPr>
      <t xml:space="preserve">
HUOM. Aineistojen poistot kirjataan laskennassa joko Scope 3 kategoriaan 5 tai Scope 3 kategoriaan 12 sen perusteella, hävitetäänkö poisto kirjaston oman jätehuollon vai kolmannen osapuolen jätehuollon (esim. asiakas) toimesta. Jos poisto lähtee kirjastosta kirjaston oman jätehuollon mukana, poisto kirjataan Scope 3 kategoriaan 5 (omat jätteet(). </t>
    </r>
    <r>
      <rPr>
        <b/>
        <i/>
        <sz val="10"/>
        <color rgb="FF000000"/>
        <rFont val="Arial"/>
        <family val="2"/>
      </rPr>
      <t>Jos poistot myydään tai annetaan eteenpäin, ne kirjataan Scope 3 kategoriaan 12 Myytyjen tuotteiden käytöstä poisto.</t>
    </r>
  </si>
  <si>
    <t>Muokkaa/lisää tarvittaessa rivejä vastaamaan todellisia jätejakeita.</t>
  </si>
  <si>
    <t>m3</t>
  </si>
  <si>
    <t>Lennot, jos näitä on</t>
  </si>
  <si>
    <t>Ohje: Täytä tiedot lentokilometreistä (km) tai mikäli on saatavissa raportti matkatoimistolta/lentoyhtiöltä, toimita se. Jos lennätte muussa kuin economy-luokassa, eritelkää nämä.</t>
  </si>
  <si>
    <t>Kotimaan lennot km</t>
  </si>
  <si>
    <r>
      <t xml:space="preserve">Lyhyet lennot </t>
    </r>
    <r>
      <rPr>
        <sz val="10"/>
        <rFont val="Calibri"/>
        <family val="2"/>
      </rPr>
      <t>≤</t>
    </r>
    <r>
      <rPr>
        <sz val="10"/>
        <rFont val="Arial"/>
        <family val="2"/>
      </rPr>
      <t xml:space="preserve"> 3700 km</t>
    </r>
  </si>
  <si>
    <t>Pitkät lennot &gt; 3700 km</t>
  </si>
  <si>
    <t>Muut lennot</t>
  </si>
  <si>
    <t>TOTAL</t>
  </si>
  <si>
    <t>Ohje: Täytä tiedot ensisijaisesti ajetuista kilometreistä (km) tai toissijaisesti maksetuista kilometrikorvauksista (€). Jos tiedossa, anna myös arvio eri ajoneuvotyyppien osuuksista.</t>
  </si>
  <si>
    <t>Maksetut kilometrikorvaukset</t>
  </si>
  <si>
    <t>Km-yhteensä</t>
  </si>
  <si>
    <t>Hybridi</t>
  </si>
  <si>
    <t>Muut matkustusmuodot, jos näitä on</t>
  </si>
  <si>
    <t>Ohje: Täytä tiedot muilla matkustusmuodoilla tehdyistä matkoista ensisijaisesti kilometreinä (km) tai toissijaisesti kustannuksina (€).</t>
  </si>
  <si>
    <t>Vuokra-autot</t>
  </si>
  <si>
    <t>Maksetut polttoainekulut</t>
  </si>
  <si>
    <t>Taksi</t>
  </si>
  <si>
    <t>Juna kotimaa</t>
  </si>
  <si>
    <t>Laiva</t>
  </si>
  <si>
    <t>Hotelliyöt, jos näitä on</t>
  </si>
  <si>
    <t>Ohje: Täytä tiedot hotelliyöpymisistä ensisijaisesti öinä (kpl) tai toissijaisesti kustannuksina (€).</t>
  </si>
  <si>
    <t>tms.</t>
  </si>
  <si>
    <r>
      <t xml:space="preserve">Ohje: Töihin matkustamisen tiedot kerättiin osana vuoden 2023 kirjastojen hiilijalan- ja kädenjälkihanketta. </t>
    </r>
    <r>
      <rPr>
        <b/>
        <i/>
        <sz val="10"/>
        <rFont val="Arial"/>
        <family val="2"/>
      </rPr>
      <t>HUOM. Täytä tälle sivulle ainoastaan työntekijöiden kokonaismäärä tarkasteluvuodelle.</t>
    </r>
  </si>
  <si>
    <t>Työntekijöiden kokonaismäärä</t>
  </si>
  <si>
    <t>Vastanneiden lukumäärä</t>
  </si>
  <si>
    <t>päiviä</t>
  </si>
  <si>
    <t>Kilometrejä vuodessa</t>
  </si>
  <si>
    <t>Ohje: Täytä kirjaston asiakaskäynnit kirjastojen yleisiin tilastoihin tai kirjaston omaan dataan perustuen. Arvioi taulukkoon yhdensuuntaisen matkan pituus kävijöiden kotoa kirjastoon ja eri kuljetusvälineillä liikkuvien kävijöiden määrä. Mikäli arviota matkan pituudesta ja kulkutavoista ei voida tehdä, käytä kansallista henkilöliikennetutkimusta arvion perustana.</t>
  </si>
  <si>
    <t>Kirjaston kävijämäärä</t>
  </si>
  <si>
    <t>Oletus edestakaisen matkan pituudesta</t>
  </si>
  <si>
    <t>Kirjastoon matkustaminen</t>
  </si>
  <si>
    <t>Arvio omalla autolla kulkevien osuudesta</t>
  </si>
  <si>
    <t>Arvio pyörällä/kävellen kulkevien osuudesta</t>
  </si>
  <si>
    <t>Arvio julkista liikennettä käyttävien osuudesta</t>
  </si>
  <si>
    <t xml:space="preserve">Ohje: Selvitä e-aineiston lainausmäärät laskentavuoden osalta Suomen yleisten kirjastojen tilastoista (https://tilastot.kirjastot.fi/) oman kirjastosi kunnan osalta ja kirjaa ne alle. Laske e-aineistojen lainojen määrään e-kirjojen, -lehtien, -musiikin, -tietokantojen ja -kuvatallenteiden lainat. </t>
  </si>
  <si>
    <t>Lainojen määrä</t>
  </si>
  <si>
    <t>Keskimääräinen lukemisen kesto</t>
  </si>
  <si>
    <t>h</t>
  </si>
  <si>
    <t>Celia (https://www.epressi.com/tiedotteet/kulttuuri-ja-taide/aanikirjan-tekeminen-on-kuin-palapelin-kasaamista.html)</t>
  </si>
  <si>
    <t>Laitteet, joilla luettu</t>
  </si>
  <si>
    <t>Tietokone</t>
  </si>
  <si>
    <t>Tilastokeskus, 2020. (https://www.stat.fi/til/sutivi/2020/sutivi_2020_2020-11-10_tau_012_fi.html)</t>
  </si>
  <si>
    <t>Tabletti</t>
  </si>
  <si>
    <t>Puhelin</t>
  </si>
  <si>
    <t>Nettisivut</t>
  </si>
  <si>
    <t xml:space="preserve">Ohje: Lisää verkkosivujen kävijämäärät kirjastojen yleisistä tilastoista, voit syöttää myös käynnin keskimääräisen keston sekä jakauman eri laitteiden käytöstä. Mikäli näitä tietoja ei ole saatavilla, voit käyttää tilastokeskuksen dataan perustuvia arvioita. </t>
  </si>
  <si>
    <t>Keskimääräinen käynnin kesto</t>
  </si>
  <si>
    <t>min</t>
  </si>
  <si>
    <t>Gaian asiantuntija-arvio</t>
  </si>
  <si>
    <t>Laitteet, joilla käynnit on tehty</t>
  </si>
  <si>
    <r>
      <rPr>
        <i/>
        <sz val="10"/>
        <color rgb="FF000000"/>
        <rFont val="Arial"/>
        <family val="2"/>
      </rPr>
      <t>Ohje: Tämä kategoria sisältää myytyjen tuotteiden jätteenkäsittelyn päästöt. Eli raportointivuonna (esim. 2022) kaikkien myytyjen/poistettujen tuotteiden elinkaaren lopussa tapahtuvaan käytöstä poistoon liittyvät päästöt. 
Täytä tiedot organisaation aineistopoistoista (esim. kirjat/dvd:t/CD:t) , jotka on myyty tai annettu</t>
    </r>
    <r>
      <rPr>
        <b/>
        <i/>
        <sz val="10"/>
        <color rgb="FF000000"/>
        <rFont val="Arial"/>
        <family val="2"/>
      </rPr>
      <t xml:space="preserve"> asiakkaille. Tiedot voi ilmoittaa kappalemäärissä (kpl) tai massana (kg/t). (kpl, t, kg, m3).Voit myös liittää mahdollisen päästöraportin raakadataan.</t>
    </r>
    <r>
      <rPr>
        <i/>
        <sz val="10"/>
        <color rgb="FF000000"/>
        <rFont val="Arial"/>
        <family val="2"/>
      </rPr>
      <t xml:space="preserve"> Lisää kommenttisarakkeeseen, jos tiedot on vain osalle vuodesta ja täsmennä, mille ajalle. </t>
    </r>
  </si>
  <si>
    <t>Vuoden 2022 raakadata tästä välilehdestä eteenpäin tai Teams-kansioon.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</si>
</sst>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0\ &quot;€&quot;;[Red]\-#,##0\ &quot;€&quot;"/>
    <numFmt numFmtId="8" formatCode="#,##0.00\ &quot;€&quot;;[Red]\-#,##0.00\ &quot;€&quot;"/>
    <numFmt numFmtId="43" formatCode="_-* #,##0.00_-;\-* #,##0.00_-;_-* &quot;-&quot;??_-;_-@_-"/>
    <numFmt numFmtId="164" formatCode="[$€-2]\ #,##0;[Red]\-[$€-2]\ #,##0"/>
    <numFmt numFmtId="165" formatCode="0.0"/>
    <numFmt numFmtId="166" formatCode="#,##0.000"/>
    <numFmt numFmtId="167" formatCode="0.000"/>
    <numFmt numFmtId="168" formatCode="??0.0?????"/>
    <numFmt numFmtId="169" formatCode="_-* #,##0.0_-;\-* #,##0.0_-;_-* &quot;-&quot;??_-;_-@_-"/>
    <numFmt numFmtId="170" formatCode="0.0%"/>
    <numFmt numFmtId="171" formatCode="_-* #,##0.00\ _€_-;\-* #,##0.00\ _€_-;_-* &quot;-&quot;\ _€_-;_-@_-"/>
    <numFmt numFmtId="172" formatCode="_-* #,##0.0\ _€_-;\-* #,##0.0\ _€_-;_-* &quot;-&quot;??\ _€_-;_-@_-"/>
    <numFmt numFmtId="173" formatCode="_-* #,##0_-;\-* #,##0_-;_-* &quot;-&quot;??_-;_-@_-"/>
    <numFmt numFmtId="174" formatCode="_-* #,##0.000_-;\-* #,##0.000_-;_-* &quot;-&quot;??_-;_-@_-"/>
    <numFmt numFmtId="175" formatCode="_-* #,##0.00\ _€_-;\-* #,##0.00\ _€_-;_-* &quot;-&quot;??\ _€_-;_-@_-"/>
  </numFmts>
  <fonts count="7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font>
    <font>
      <sz val="10"/>
      <color rgb="FF333333"/>
      <name val="Calibri"/>
      <family val="2"/>
      <scheme val="minor"/>
    </font>
    <font>
      <i/>
      <sz val="10"/>
      <name val="Calibri"/>
      <family val="2"/>
    </font>
    <font>
      <sz val="10"/>
      <color rgb="FFFF0000"/>
      <name val="Calibri"/>
      <family val="2"/>
    </font>
    <font>
      <b/>
      <sz val="10"/>
      <name val="Calibri"/>
      <family val="2"/>
    </font>
    <font>
      <b/>
      <sz val="12"/>
      <name val="Arial"/>
      <family val="2"/>
    </font>
    <font>
      <sz val="10"/>
      <name val="Arial"/>
      <family val="2"/>
    </font>
    <font>
      <sz val="11"/>
      <name val="Calibri"/>
      <family val="2"/>
    </font>
    <font>
      <sz val="11"/>
      <color rgb="FF000000"/>
      <name val="Calibri"/>
      <family val="2"/>
    </font>
    <font>
      <sz val="8"/>
      <name val="Arial"/>
      <family val="2"/>
    </font>
    <font>
      <sz val="10"/>
      <name val="Arial"/>
      <family val="2"/>
    </font>
    <font>
      <b/>
      <sz val="10"/>
      <name val="Arial"/>
      <family val="2"/>
    </font>
    <font>
      <b/>
      <sz val="14"/>
      <name val="Calibri"/>
      <family val="2"/>
      <scheme val="minor"/>
    </font>
    <font>
      <sz val="10"/>
      <name val="Calibri"/>
      <family val="2"/>
      <scheme val="minor"/>
    </font>
    <font>
      <b/>
      <sz val="11"/>
      <color theme="1"/>
      <name val="Calibri"/>
      <family val="2"/>
      <scheme val="minor"/>
    </font>
    <font>
      <sz val="11"/>
      <color theme="1"/>
      <name val="Arial"/>
      <family val="2"/>
    </font>
    <font>
      <b/>
      <sz val="11"/>
      <color rgb="FF000000"/>
      <name val="Calibri"/>
      <family val="2"/>
      <scheme val="minor"/>
    </font>
    <font>
      <i/>
      <sz val="10"/>
      <name val="Arial"/>
      <family val="2"/>
    </font>
    <font>
      <b/>
      <sz val="11"/>
      <name val="Calibri"/>
      <family val="2"/>
      <scheme val="minor"/>
    </font>
    <font>
      <sz val="11"/>
      <color rgb="FF000000"/>
      <name val="Calibri"/>
      <family val="2"/>
      <scheme val="minor"/>
    </font>
    <font>
      <b/>
      <sz val="14"/>
      <name val="Calibri"/>
      <family val="2"/>
    </font>
    <font>
      <sz val="14"/>
      <name val="Calibri"/>
      <family val="2"/>
    </font>
    <font>
      <sz val="9"/>
      <color theme="1"/>
      <name val="Calibri"/>
      <family val="2"/>
      <scheme val="minor"/>
    </font>
    <font>
      <u/>
      <sz val="11"/>
      <color theme="10"/>
      <name val="Calibri"/>
      <family val="2"/>
      <scheme val="minor"/>
    </font>
    <font>
      <b/>
      <sz val="11"/>
      <name val="Calibri"/>
      <family val="2"/>
    </font>
    <font>
      <i/>
      <sz val="11"/>
      <name val="Calibri"/>
      <family val="2"/>
    </font>
    <font>
      <sz val="10"/>
      <color rgb="FFC00000"/>
      <name val="Arial"/>
      <family val="2"/>
    </font>
    <font>
      <sz val="11"/>
      <color rgb="FFC00000"/>
      <name val="Calibri"/>
      <family val="2"/>
      <scheme val="minor"/>
    </font>
    <font>
      <sz val="10"/>
      <color rgb="FFFF0000"/>
      <name val="Arial"/>
      <family val="2"/>
    </font>
    <font>
      <sz val="11"/>
      <color rgb="FFFF0000"/>
      <name val="Calibri"/>
      <family val="2"/>
      <scheme val="minor"/>
    </font>
    <font>
      <b/>
      <sz val="10"/>
      <color rgb="FFFF0000"/>
      <name val="Calibri"/>
      <family val="2"/>
    </font>
    <font>
      <b/>
      <i/>
      <sz val="10"/>
      <color rgb="FFFF0000"/>
      <name val="Arial"/>
      <family val="2"/>
    </font>
    <font>
      <sz val="10"/>
      <color theme="6"/>
      <name val="Calibri"/>
      <family val="2"/>
      <scheme val="minor"/>
    </font>
    <font>
      <b/>
      <sz val="11"/>
      <color rgb="FFFF0000"/>
      <name val="Arial"/>
      <family val="2"/>
    </font>
    <font>
      <sz val="10"/>
      <color theme="0"/>
      <name val="Arial"/>
      <family val="2"/>
    </font>
    <font>
      <b/>
      <sz val="10"/>
      <color theme="0"/>
      <name val="Arial"/>
      <family val="2"/>
    </font>
    <font>
      <sz val="10"/>
      <color rgb="FF000000"/>
      <name val="Arial"/>
      <family val="2"/>
    </font>
    <font>
      <b/>
      <sz val="10"/>
      <color rgb="FF000000"/>
      <name val="Arial"/>
      <family val="2"/>
    </font>
    <font>
      <sz val="10"/>
      <color theme="0" tint="-0.34998626667073579"/>
      <name val="Calibri"/>
      <family val="2"/>
      <scheme val="minor"/>
    </font>
    <font>
      <b/>
      <i/>
      <sz val="10"/>
      <name val="Arial"/>
      <family val="2"/>
    </font>
    <font>
      <sz val="10"/>
      <name val="Arial"/>
      <family val="2"/>
    </font>
    <font>
      <sz val="11"/>
      <name val="Calibri"/>
      <family val="2"/>
      <scheme val="minor"/>
    </font>
    <font>
      <b/>
      <sz val="12"/>
      <color rgb="FF222222"/>
      <name val="Arial"/>
      <family val="2"/>
    </font>
    <font>
      <sz val="10"/>
      <color theme="1"/>
      <name val="Calibri"/>
      <family val="2"/>
      <scheme val="minor"/>
    </font>
    <font>
      <b/>
      <sz val="10"/>
      <name val="Calibri"/>
      <family val="2"/>
      <scheme val="minor"/>
    </font>
    <font>
      <i/>
      <sz val="10"/>
      <color theme="1"/>
      <name val="Calibri"/>
      <family val="2"/>
      <scheme val="minor"/>
    </font>
    <font>
      <i/>
      <sz val="10"/>
      <name val="Calibri"/>
      <family val="2"/>
      <scheme val="minor"/>
    </font>
    <font>
      <b/>
      <sz val="11"/>
      <color rgb="FF000000"/>
      <name val="WordVisi_MSFontService"/>
      <charset val="1"/>
    </font>
    <font>
      <i/>
      <sz val="10"/>
      <color theme="9"/>
      <name val="Arial"/>
      <family val="2"/>
    </font>
    <font>
      <b/>
      <sz val="14"/>
      <color rgb="FF222222"/>
      <name val="Arial"/>
      <family val="2"/>
    </font>
    <font>
      <sz val="12"/>
      <color rgb="FF000000"/>
      <name val="Calibri"/>
      <family val="2"/>
    </font>
    <font>
      <sz val="10"/>
      <color theme="1"/>
      <name val="Arial"/>
      <family val="2"/>
    </font>
    <font>
      <b/>
      <sz val="16"/>
      <color theme="0"/>
      <name val="Arial"/>
      <family val="2"/>
    </font>
    <font>
      <sz val="16"/>
      <color theme="0"/>
      <name val="Arial"/>
      <family val="2"/>
    </font>
    <font>
      <sz val="12"/>
      <name val="Arial"/>
      <family val="2"/>
    </font>
    <font>
      <b/>
      <sz val="10"/>
      <color theme="1"/>
      <name val="Arial"/>
      <family val="2"/>
    </font>
    <font>
      <sz val="11"/>
      <color rgb="FF002060"/>
      <name val="Calibri"/>
      <family val="2"/>
      <scheme val="minor"/>
    </font>
    <font>
      <b/>
      <sz val="9"/>
      <color indexed="81"/>
      <name val="Tahoma"/>
      <family val="2"/>
    </font>
    <font>
      <sz val="9"/>
      <color indexed="81"/>
      <name val="Tahoma"/>
      <family val="2"/>
    </font>
    <font>
      <b/>
      <sz val="14"/>
      <name val="Arial"/>
      <family val="2"/>
    </font>
    <font>
      <sz val="14"/>
      <name val="Arial"/>
      <family val="2"/>
    </font>
    <font>
      <b/>
      <sz val="14"/>
      <color theme="0"/>
      <name val="Arial"/>
      <family val="2"/>
    </font>
    <font>
      <b/>
      <u/>
      <sz val="12"/>
      <name val="Calibri"/>
      <family val="2"/>
    </font>
    <font>
      <b/>
      <sz val="12"/>
      <name val="Calibri"/>
      <family val="2"/>
    </font>
    <font>
      <sz val="12"/>
      <name val="Calibri"/>
      <family val="2"/>
    </font>
    <font>
      <i/>
      <sz val="10"/>
      <color rgb="FF000000"/>
      <name val="Arial"/>
      <family val="2"/>
    </font>
    <font>
      <b/>
      <i/>
      <sz val="10"/>
      <color rgb="FF000000"/>
      <name val="Arial"/>
      <family val="2"/>
    </font>
  </fonts>
  <fills count="2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0"/>
        <bgColor indexed="64"/>
      </patternFill>
    </fill>
    <fill>
      <patternFill patternType="solid">
        <fgColor theme="4" tint="0.79998168889431442"/>
        <bgColor indexed="64"/>
      </patternFill>
    </fill>
    <fill>
      <patternFill patternType="solid">
        <fgColor theme="7"/>
        <bgColor indexed="64"/>
      </patternFill>
    </fill>
    <fill>
      <patternFill patternType="solid">
        <fgColor theme="6"/>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2"/>
        <bgColor indexed="64"/>
      </patternFill>
    </fill>
    <fill>
      <patternFill patternType="solid">
        <fgColor theme="3" tint="0.59999389629810485"/>
        <bgColor indexed="64"/>
      </patternFill>
    </fill>
    <fill>
      <patternFill patternType="solid">
        <fgColor indexed="1"/>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4"/>
        <bgColor indexed="64"/>
      </patternFill>
    </fill>
    <fill>
      <patternFill patternType="solid">
        <fgColor theme="9"/>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bgColor indexed="64"/>
      </patternFill>
    </fill>
    <fill>
      <patternFill patternType="solid">
        <fgColor rgb="FFFFCCFF"/>
        <bgColor indexed="64"/>
      </patternFill>
    </fill>
    <fill>
      <patternFill patternType="solid">
        <fgColor rgb="FFCC99FF"/>
        <bgColor indexed="64"/>
      </patternFill>
    </fill>
    <fill>
      <patternFill patternType="solid">
        <fgColor theme="3" tint="0.79998168889431442"/>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s>
  <cellStyleXfs count="25">
    <xf numFmtId="0" fontId="0" fillId="0" borderId="0"/>
    <xf numFmtId="0" fontId="5" fillId="0" borderId="0"/>
    <xf numFmtId="0" fontId="5" fillId="3" borderId="0" applyNumberFormat="0" applyBorder="0" applyAlignment="0" applyProtection="0"/>
    <xf numFmtId="0" fontId="5" fillId="2" borderId="1" applyNumberFormat="0" applyFont="0" applyAlignment="0" applyProtection="0"/>
    <xf numFmtId="9" fontId="16" fillId="0" borderId="0" applyFont="0" applyFill="0" applyBorder="0" applyAlignment="0" applyProtection="0"/>
    <xf numFmtId="0" fontId="21" fillId="0" borderId="0"/>
    <xf numFmtId="0" fontId="12" fillId="0" borderId="0"/>
    <xf numFmtId="0" fontId="28" fillId="12" borderId="0"/>
    <xf numFmtId="0" fontId="4" fillId="0" borderId="0"/>
    <xf numFmtId="0" fontId="29" fillId="0" borderId="0" applyNumberFormat="0" applyFill="0" applyBorder="0" applyAlignment="0" applyProtection="0"/>
    <xf numFmtId="0" fontId="12"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0" fontId="46" fillId="0" borderId="0"/>
    <xf numFmtId="0" fontId="3" fillId="0" borderId="0"/>
    <xf numFmtId="0" fontId="12" fillId="0" borderId="0"/>
    <xf numFmtId="0" fontId="12" fillId="0" borderId="0"/>
    <xf numFmtId="0" fontId="2" fillId="0" borderId="0"/>
    <xf numFmtId="0" fontId="12" fillId="0" borderId="0"/>
    <xf numFmtId="0" fontId="57" fillId="0" borderId="0"/>
    <xf numFmtId="0" fontId="57" fillId="0" borderId="0"/>
    <xf numFmtId="0" fontId="12" fillId="0" borderId="0"/>
    <xf numFmtId="43" fontId="12" fillId="0" borderId="0" applyFont="0" applyFill="0" applyBorder="0" applyAlignment="0" applyProtection="0"/>
    <xf numFmtId="0" fontId="2" fillId="0" borderId="0"/>
  </cellStyleXfs>
  <cellXfs count="548">
    <xf numFmtId="0" fontId="0" fillId="0" borderId="0" xfId="0"/>
    <xf numFmtId="0" fontId="6" fillId="0" borderId="0" xfId="0" applyFont="1" applyProtection="1">
      <protection locked="0"/>
    </xf>
    <xf numFmtId="0" fontId="6" fillId="4" borderId="0" xfId="0" applyFont="1" applyFill="1" applyProtection="1">
      <protection locked="0"/>
    </xf>
    <xf numFmtId="0" fontId="6" fillId="4" borderId="0" xfId="0" applyFont="1" applyFill="1" applyAlignment="1" applyProtection="1">
      <alignment wrapText="1"/>
      <protection locked="0"/>
    </xf>
    <xf numFmtId="0" fontId="6" fillId="4" borderId="0" xfId="0" applyFont="1" applyFill="1" applyAlignment="1">
      <alignment wrapText="1"/>
    </xf>
    <xf numFmtId="0" fontId="7" fillId="0" borderId="0" xfId="0" applyFont="1" applyAlignment="1" applyProtection="1">
      <alignment vertical="center" wrapText="1"/>
      <protection locked="0"/>
    </xf>
    <xf numFmtId="0" fontId="8" fillId="4" borderId="0" xfId="0" applyFont="1" applyFill="1" applyAlignment="1" applyProtection="1">
      <alignment wrapText="1"/>
      <protection locked="0"/>
    </xf>
    <xf numFmtId="0" fontId="9" fillId="4" borderId="0" xfId="0" quotePrefix="1" applyFont="1" applyFill="1" applyProtection="1">
      <protection locked="0"/>
    </xf>
    <xf numFmtId="0" fontId="9" fillId="4" borderId="0" xfId="0" applyFont="1" applyFill="1" applyProtection="1">
      <protection locked="0"/>
    </xf>
    <xf numFmtId="0" fontId="10" fillId="4" borderId="0" xfId="0" applyFont="1" applyFill="1" applyProtection="1">
      <protection locked="0"/>
    </xf>
    <xf numFmtId="0" fontId="0" fillId="4" borderId="0" xfId="0" applyFill="1" applyProtection="1">
      <protection locked="0"/>
    </xf>
    <xf numFmtId="0" fontId="11" fillId="6" borderId="0" xfId="0" applyFont="1" applyFill="1"/>
    <xf numFmtId="0" fontId="0" fillId="6" borderId="0" xfId="0" applyFill="1"/>
    <xf numFmtId="0" fontId="13" fillId="0" borderId="0" xfId="0" applyFont="1"/>
    <xf numFmtId="0" fontId="14" fillId="0" borderId="0" xfId="0" applyFont="1"/>
    <xf numFmtId="49" fontId="14" fillId="0" borderId="0" xfId="0" applyNumberFormat="1" applyFont="1" applyAlignment="1">
      <alignment horizontal="center"/>
    </xf>
    <xf numFmtId="0" fontId="0" fillId="0" borderId="2" xfId="0" applyBorder="1"/>
    <xf numFmtId="0" fontId="12" fillId="0" borderId="2" xfId="0" applyFont="1" applyBorder="1"/>
    <xf numFmtId="0" fontId="17" fillId="0" borderId="2" xfId="0" applyFont="1" applyBorder="1"/>
    <xf numFmtId="0" fontId="12" fillId="0" borderId="0" xfId="0" applyFont="1"/>
    <xf numFmtId="0" fontId="18" fillId="9" borderId="0" xfId="0" applyFont="1" applyFill="1"/>
    <xf numFmtId="3" fontId="0" fillId="0" borderId="2" xfId="0" applyNumberFormat="1" applyBorder="1"/>
    <xf numFmtId="0" fontId="17" fillId="0" borderId="0" xfId="0" applyFont="1"/>
    <xf numFmtId="0" fontId="0" fillId="10" borderId="0" xfId="0" applyFill="1"/>
    <xf numFmtId="0" fontId="17" fillId="0" borderId="0" xfId="0" applyFont="1" applyAlignment="1">
      <alignment horizontal="center"/>
    </xf>
    <xf numFmtId="1" fontId="14" fillId="0" borderId="0" xfId="0" applyNumberFormat="1" applyFont="1" applyAlignment="1">
      <alignment horizontal="center"/>
    </xf>
    <xf numFmtId="1" fontId="13" fillId="0" borderId="0" xfId="0" applyNumberFormat="1" applyFont="1" applyAlignment="1">
      <alignment horizontal="center"/>
    </xf>
    <xf numFmtId="1" fontId="13" fillId="0" borderId="1" xfId="0" applyNumberFormat="1" applyFont="1" applyBorder="1" applyAlignment="1">
      <alignment horizontal="center"/>
    </xf>
    <xf numFmtId="0" fontId="22" fillId="4" borderId="0" xfId="0" applyFont="1" applyFill="1" applyAlignment="1">
      <alignment horizontal="left" vertical="center"/>
    </xf>
    <xf numFmtId="0" fontId="0" fillId="4" borderId="0" xfId="0" applyFill="1" applyAlignment="1">
      <alignment horizontal="left" vertical="center" wrapText="1"/>
    </xf>
    <xf numFmtId="0" fontId="26" fillId="5" borderId="0" xfId="0" applyFont="1" applyFill="1" applyProtection="1">
      <protection locked="0"/>
    </xf>
    <xf numFmtId="0" fontId="27" fillId="5" borderId="0" xfId="0" applyFont="1" applyFill="1" applyProtection="1">
      <protection locked="0"/>
    </xf>
    <xf numFmtId="0" fontId="22" fillId="8" borderId="0" xfId="0" applyFont="1" applyFill="1" applyAlignment="1">
      <alignment horizontal="left" vertical="center"/>
    </xf>
    <xf numFmtId="0" fontId="22" fillId="6" borderId="0" xfId="0" applyFont="1" applyFill="1" applyAlignment="1">
      <alignment horizontal="left" vertical="center"/>
    </xf>
    <xf numFmtId="0" fontId="0" fillId="6" borderId="0" xfId="0" applyFill="1" applyAlignment="1">
      <alignment vertical="center"/>
    </xf>
    <xf numFmtId="0" fontId="0" fillId="6" borderId="0" xfId="0" applyFill="1" applyAlignment="1">
      <alignment horizontal="left" vertical="center" wrapText="1"/>
    </xf>
    <xf numFmtId="0" fontId="0" fillId="4" borderId="0" xfId="0" applyFill="1" applyAlignment="1">
      <alignment vertical="center"/>
    </xf>
    <xf numFmtId="0" fontId="27" fillId="4" borderId="0" xfId="0" applyFont="1" applyFill="1" applyProtection="1">
      <protection locked="0"/>
    </xf>
    <xf numFmtId="0" fontId="19" fillId="4" borderId="0" xfId="0" applyFont="1" applyFill="1" applyAlignment="1">
      <alignment vertical="center"/>
    </xf>
    <xf numFmtId="0" fontId="19" fillId="4" borderId="0" xfId="0" applyFont="1" applyFill="1" applyAlignment="1">
      <alignment vertical="center" wrapText="1"/>
    </xf>
    <xf numFmtId="0" fontId="21" fillId="0" borderId="0" xfId="5"/>
    <xf numFmtId="0" fontId="13" fillId="4" borderId="0" xfId="0" applyFont="1" applyFill="1" applyProtection="1">
      <protection locked="0"/>
    </xf>
    <xf numFmtId="0" fontId="30" fillId="4" borderId="0" xfId="0" applyFont="1" applyFill="1" applyProtection="1">
      <protection locked="0"/>
    </xf>
    <xf numFmtId="0" fontId="31" fillId="4" borderId="0" xfId="0" applyFont="1" applyFill="1" applyProtection="1">
      <protection locked="0"/>
    </xf>
    <xf numFmtId="0" fontId="12" fillId="0" borderId="2" xfId="0" applyFont="1" applyBorder="1" applyAlignment="1">
      <alignment vertical="center"/>
    </xf>
    <xf numFmtId="0" fontId="23" fillId="0" borderId="0" xfId="0" applyFont="1" applyAlignment="1">
      <alignment vertical="center"/>
    </xf>
    <xf numFmtId="0" fontId="12" fillId="0" borderId="12" xfId="0" applyFont="1" applyBorder="1"/>
    <xf numFmtId="1" fontId="13" fillId="0" borderId="2" xfId="0" applyNumberFormat="1" applyFont="1" applyBorder="1" applyAlignment="1">
      <alignment horizontal="center"/>
    </xf>
    <xf numFmtId="1" fontId="14" fillId="0" borderId="2" xfId="0" applyNumberFormat="1" applyFont="1" applyBorder="1" applyAlignment="1">
      <alignment horizontal="center"/>
    </xf>
    <xf numFmtId="0" fontId="17" fillId="0" borderId="12" xfId="0" applyFont="1" applyBorder="1"/>
    <xf numFmtId="0" fontId="12" fillId="0" borderId="2" xfId="0" applyFont="1" applyBorder="1" applyAlignment="1">
      <alignment horizontal="left" indent="1"/>
    </xf>
    <xf numFmtId="0" fontId="12" fillId="0" borderId="13" xfId="0" applyFont="1" applyBorder="1" applyAlignment="1">
      <alignment horizontal="center"/>
    </xf>
    <xf numFmtId="0" fontId="13" fillId="4" borderId="0" xfId="0" quotePrefix="1" applyFont="1" applyFill="1" applyProtection="1">
      <protection locked="0"/>
    </xf>
    <xf numFmtId="0" fontId="6" fillId="5" borderId="0" xfId="0" applyFont="1" applyFill="1" applyProtection="1">
      <protection locked="0"/>
    </xf>
    <xf numFmtId="0" fontId="24" fillId="9" borderId="0" xfId="0" applyFont="1" applyFill="1" applyAlignment="1">
      <alignment vertical="center"/>
    </xf>
    <xf numFmtId="0" fontId="25" fillId="4" borderId="0" xfId="0" applyFont="1" applyFill="1" applyAlignment="1">
      <alignment horizontal="left" vertical="center"/>
    </xf>
    <xf numFmtId="0" fontId="22" fillId="6" borderId="0" xfId="0" applyFont="1" applyFill="1" applyAlignment="1">
      <alignment horizontal="left" vertical="center" indent="1"/>
    </xf>
    <xf numFmtId="0" fontId="19" fillId="4" borderId="0" xfId="0" applyFont="1" applyFill="1" applyAlignment="1">
      <alignment horizontal="left" vertical="center" indent="1"/>
    </xf>
    <xf numFmtId="0" fontId="20" fillId="6" borderId="0" xfId="0" applyFont="1" applyFill="1" applyAlignment="1">
      <alignment horizontal="left" vertical="center" indent="1"/>
    </xf>
    <xf numFmtId="0" fontId="12" fillId="0" borderId="2" xfId="0" applyFont="1" applyBorder="1" applyAlignment="1">
      <alignment horizontal="center"/>
    </xf>
    <xf numFmtId="0" fontId="23" fillId="0" borderId="0" xfId="0" applyFont="1"/>
    <xf numFmtId="0" fontId="23" fillId="0" borderId="2" xfId="0" applyFont="1" applyBorder="1"/>
    <xf numFmtId="3" fontId="0" fillId="0" borderId="0" xfId="0" applyNumberFormat="1"/>
    <xf numFmtId="0" fontId="0" fillId="4" borderId="0" xfId="0" applyFill="1"/>
    <xf numFmtId="0" fontId="32" fillId="0" borderId="0" xfId="0" applyFont="1"/>
    <xf numFmtId="1" fontId="12" fillId="0" borderId="2" xfId="0" applyNumberFormat="1" applyFont="1" applyBorder="1"/>
    <xf numFmtId="3" fontId="12" fillId="0" borderId="2" xfId="0" applyNumberFormat="1" applyFont="1" applyBorder="1" applyAlignment="1">
      <alignment horizontal="right" indent="1"/>
    </xf>
    <xf numFmtId="4" fontId="0" fillId="0" borderId="2" xfId="0" applyNumberFormat="1" applyBorder="1" applyAlignment="1">
      <alignment horizontal="center" vertical="center"/>
    </xf>
    <xf numFmtId="0" fontId="34" fillId="0" borderId="2" xfId="0" applyFont="1" applyBorder="1"/>
    <xf numFmtId="4" fontId="32" fillId="0" borderId="0" xfId="0" applyNumberFormat="1" applyFont="1"/>
    <xf numFmtId="0" fontId="0" fillId="0" borderId="2" xfId="0" applyBorder="1" applyAlignment="1">
      <alignment vertical="center"/>
    </xf>
    <xf numFmtId="4" fontId="0" fillId="0" borderId="2" xfId="0" applyNumberFormat="1" applyBorder="1" applyAlignment="1">
      <alignment vertical="center"/>
    </xf>
    <xf numFmtId="0" fontId="35" fillId="4" borderId="0" xfId="0" applyFont="1" applyFill="1" applyAlignment="1">
      <alignment vertical="center"/>
    </xf>
    <xf numFmtId="0" fontId="12" fillId="0" borderId="12" xfId="0" applyFont="1" applyBorder="1" applyAlignment="1">
      <alignment horizontal="left" indent="1"/>
    </xf>
    <xf numFmtId="0" fontId="36" fillId="4" borderId="0" xfId="0" applyFont="1" applyFill="1" applyProtection="1">
      <protection locked="0"/>
    </xf>
    <xf numFmtId="0" fontId="17" fillId="7" borderId="3" xfId="0" applyFont="1" applyFill="1" applyBorder="1" applyAlignment="1">
      <alignment horizontal="center"/>
    </xf>
    <xf numFmtId="0" fontId="17" fillId="7" borderId="3" xfId="0" applyFont="1" applyFill="1" applyBorder="1" applyAlignment="1">
      <alignment horizontal="left"/>
    </xf>
    <xf numFmtId="3" fontId="12" fillId="0" borderId="13" xfId="0" applyNumberFormat="1" applyFont="1" applyBorder="1" applyAlignment="1">
      <alignment horizontal="right" indent="1"/>
    </xf>
    <xf numFmtId="0" fontId="12" fillId="0" borderId="2" xfId="0" applyFont="1" applyBorder="1" applyAlignment="1">
      <alignment horizontal="left" wrapText="1"/>
    </xf>
    <xf numFmtId="0" fontId="33" fillId="0" borderId="2" xfId="5" applyFont="1" applyBorder="1" applyAlignment="1">
      <alignment horizontal="left" indent="1"/>
    </xf>
    <xf numFmtId="0" fontId="20" fillId="0" borderId="2" xfId="5" applyFont="1" applyBorder="1" applyAlignment="1">
      <alignment horizontal="left"/>
    </xf>
    <xf numFmtId="0" fontId="23" fillId="0" borderId="13" xfId="0" applyFont="1" applyBorder="1"/>
    <xf numFmtId="0" fontId="12" fillId="13" borderId="0" xfId="0" applyFont="1" applyFill="1"/>
    <xf numFmtId="0" fontId="17" fillId="13" borderId="0" xfId="0" applyFont="1" applyFill="1"/>
    <xf numFmtId="0" fontId="0" fillId="13" borderId="0" xfId="0" applyFill="1"/>
    <xf numFmtId="0" fontId="12" fillId="4" borderId="2" xfId="0" applyFont="1" applyFill="1" applyBorder="1" applyProtection="1">
      <protection locked="0"/>
    </xf>
    <xf numFmtId="0" fontId="12" fillId="11" borderId="2" xfId="0" applyFont="1" applyFill="1" applyBorder="1" applyProtection="1">
      <protection locked="0"/>
    </xf>
    <xf numFmtId="0" fontId="23" fillId="4" borderId="0" xfId="0" applyFont="1" applyFill="1" applyProtection="1">
      <protection locked="0"/>
    </xf>
    <xf numFmtId="0" fontId="23" fillId="4" borderId="0" xfId="0" applyFont="1" applyFill="1" applyAlignment="1">
      <alignment horizontal="left" wrapText="1"/>
    </xf>
    <xf numFmtId="0" fontId="23" fillId="0" borderId="2" xfId="0" applyFont="1" applyBorder="1" applyAlignment="1">
      <alignment vertical="center"/>
    </xf>
    <xf numFmtId="0" fontId="17" fillId="4" borderId="3" xfId="0" applyFont="1" applyFill="1" applyBorder="1" applyAlignment="1">
      <alignment horizontal="center"/>
    </xf>
    <xf numFmtId="9" fontId="20" fillId="4" borderId="0" xfId="4" applyFont="1" applyFill="1" applyBorder="1"/>
    <xf numFmtId="0" fontId="20" fillId="4" borderId="0" xfId="5" applyFont="1" applyFill="1" applyAlignment="1">
      <alignment horizontal="left"/>
    </xf>
    <xf numFmtId="0" fontId="12" fillId="0" borderId="0" xfId="10"/>
    <xf numFmtId="0" fontId="12" fillId="10" borderId="0" xfId="10" applyFill="1"/>
    <xf numFmtId="0" fontId="12" fillId="6" borderId="0" xfId="10" applyFill="1"/>
    <xf numFmtId="0" fontId="11" fillId="6" borderId="0" xfId="10" applyFont="1" applyFill="1"/>
    <xf numFmtId="0" fontId="38" fillId="4" borderId="0" xfId="0" applyFont="1" applyFill="1" applyAlignment="1">
      <alignment horizontal="left" vertical="center" indent="1"/>
    </xf>
    <xf numFmtId="0" fontId="11" fillId="6" borderId="0" xfId="0" applyFont="1" applyFill="1" applyAlignment="1">
      <alignment horizontal="left"/>
    </xf>
    <xf numFmtId="0" fontId="37" fillId="0" borderId="0" xfId="5" applyFont="1"/>
    <xf numFmtId="0" fontId="39" fillId="0" borderId="0" xfId="5" applyFont="1"/>
    <xf numFmtId="0" fontId="23" fillId="4" borderId="0" xfId="0" applyFont="1" applyFill="1"/>
    <xf numFmtId="0" fontId="11" fillId="14" borderId="0" xfId="0" applyFont="1" applyFill="1"/>
    <xf numFmtId="0" fontId="0" fillId="14" borderId="0" xfId="0" applyFill="1"/>
    <xf numFmtId="0" fontId="40" fillId="15" borderId="0" xfId="0" applyFont="1" applyFill="1"/>
    <xf numFmtId="0" fontId="41" fillId="15" borderId="0" xfId="0" applyFont="1" applyFill="1"/>
    <xf numFmtId="0" fontId="12" fillId="4" borderId="0" xfId="0" applyFont="1" applyFill="1"/>
    <xf numFmtId="0" fontId="12" fillId="0" borderId="16" xfId="0" applyFont="1" applyBorder="1"/>
    <xf numFmtId="0" fontId="17" fillId="7" borderId="2" xfId="0" applyFont="1" applyFill="1" applyBorder="1" applyAlignment="1">
      <alignment horizontal="center"/>
    </xf>
    <xf numFmtId="0" fontId="17" fillId="7" borderId="2" xfId="0" applyFont="1" applyFill="1" applyBorder="1" applyAlignment="1">
      <alignment horizontal="left"/>
    </xf>
    <xf numFmtId="0" fontId="12" fillId="8" borderId="12" xfId="0" applyFont="1" applyFill="1" applyBorder="1"/>
    <xf numFmtId="0" fontId="12" fillId="8" borderId="15" xfId="0" applyFont="1" applyFill="1" applyBorder="1"/>
    <xf numFmtId="0" fontId="12" fillId="8" borderId="14" xfId="0" applyFont="1" applyFill="1" applyBorder="1"/>
    <xf numFmtId="0" fontId="12" fillId="0" borderId="14" xfId="0" applyFont="1" applyBorder="1"/>
    <xf numFmtId="0" fontId="23" fillId="4" borderId="0" xfId="0" applyFont="1" applyFill="1" applyAlignment="1">
      <alignment vertical="center"/>
    </xf>
    <xf numFmtId="3" fontId="0" fillId="4" borderId="0" xfId="0" applyNumberFormat="1" applyFill="1"/>
    <xf numFmtId="0" fontId="12" fillId="4" borderId="0" xfId="0" applyFont="1" applyFill="1" applyAlignment="1">
      <alignment horizontal="center" vertical="center"/>
    </xf>
    <xf numFmtId="0" fontId="12" fillId="4" borderId="0" xfId="0" applyFont="1" applyFill="1" applyAlignment="1">
      <alignment horizontal="left" indent="2"/>
    </xf>
    <xf numFmtId="0" fontId="11" fillId="9" borderId="0" xfId="0" applyFont="1" applyFill="1"/>
    <xf numFmtId="0" fontId="0" fillId="9" borderId="0" xfId="0" applyFill="1"/>
    <xf numFmtId="0" fontId="17" fillId="16" borderId="0" xfId="0" applyFont="1" applyFill="1"/>
    <xf numFmtId="0" fontId="11" fillId="16" borderId="0" xfId="0" applyFont="1" applyFill="1"/>
    <xf numFmtId="0" fontId="0" fillId="16" borderId="0" xfId="0" applyFill="1"/>
    <xf numFmtId="0" fontId="17" fillId="17" borderId="12" xfId="0" applyFont="1" applyFill="1" applyBorder="1"/>
    <xf numFmtId="0" fontId="17" fillId="17" borderId="15" xfId="0" applyFont="1" applyFill="1" applyBorder="1" applyAlignment="1">
      <alignment horizontal="center"/>
    </xf>
    <xf numFmtId="0" fontId="17" fillId="17" borderId="14" xfId="0" applyFont="1" applyFill="1" applyBorder="1" applyAlignment="1">
      <alignment horizontal="left"/>
    </xf>
    <xf numFmtId="0" fontId="12" fillId="0" borderId="2" xfId="0" applyFont="1" applyBorder="1" applyAlignment="1">
      <alignment horizontal="left" indent="2"/>
    </xf>
    <xf numFmtId="3" fontId="12" fillId="0" borderId="2" xfId="0" applyNumberFormat="1" applyFont="1" applyBorder="1" applyAlignment="1">
      <alignment horizontal="left" indent="1"/>
    </xf>
    <xf numFmtId="0" fontId="34" fillId="4" borderId="0" xfId="0" applyFont="1" applyFill="1"/>
    <xf numFmtId="0" fontId="17" fillId="6" borderId="12" xfId="0" applyFont="1" applyFill="1" applyBorder="1"/>
    <xf numFmtId="0" fontId="17" fillId="6" borderId="15" xfId="0" applyFont="1" applyFill="1" applyBorder="1" applyAlignment="1">
      <alignment horizontal="center"/>
    </xf>
    <xf numFmtId="0" fontId="17" fillId="6" borderId="14" xfId="0" applyFont="1" applyFill="1" applyBorder="1" applyAlignment="1">
      <alignment horizontal="left"/>
    </xf>
    <xf numFmtId="1" fontId="23" fillId="0" borderId="2" xfId="0" applyNumberFormat="1" applyFont="1" applyBorder="1"/>
    <xf numFmtId="0" fontId="12" fillId="4" borderId="3" xfId="0" applyFont="1" applyFill="1" applyBorder="1" applyAlignment="1">
      <alignment horizontal="center"/>
    </xf>
    <xf numFmtId="164" fontId="23" fillId="0" borderId="2" xfId="0" applyNumberFormat="1" applyFont="1" applyBorder="1" applyAlignment="1">
      <alignment horizontal="center"/>
    </xf>
    <xf numFmtId="0" fontId="34" fillId="0" borderId="0" xfId="0" applyFont="1"/>
    <xf numFmtId="0" fontId="12" fillId="0" borderId="2" xfId="10" applyBorder="1"/>
    <xf numFmtId="0" fontId="32" fillId="0" borderId="2" xfId="5" applyFont="1" applyBorder="1" applyAlignment="1">
      <alignment horizontal="left" indent="1"/>
    </xf>
    <xf numFmtId="0" fontId="0" fillId="0" borderId="12" xfId="0" applyBorder="1"/>
    <xf numFmtId="0" fontId="44" fillId="4" borderId="0" xfId="0" applyFont="1" applyFill="1" applyAlignment="1">
      <alignment horizontal="left" vertical="center" indent="1"/>
    </xf>
    <xf numFmtId="3" fontId="12" fillId="0" borderId="2" xfId="0" applyNumberFormat="1" applyFont="1" applyBorder="1" applyAlignment="1">
      <alignment horizontal="center"/>
    </xf>
    <xf numFmtId="3" fontId="12" fillId="0" borderId="13" xfId="0" applyNumberFormat="1" applyFont="1" applyBorder="1" applyAlignment="1">
      <alignment horizontal="center"/>
    </xf>
    <xf numFmtId="0" fontId="12" fillId="0" borderId="13" xfId="0" applyFont="1" applyBorder="1" applyAlignment="1">
      <alignment wrapText="1"/>
    </xf>
    <xf numFmtId="0" fontId="12" fillId="0" borderId="13" xfId="0" applyFont="1" applyBorder="1" applyAlignment="1">
      <alignment horizontal="left" wrapText="1" indent="1"/>
    </xf>
    <xf numFmtId="0" fontId="12" fillId="0" borderId="13" xfId="0" applyFont="1" applyBorder="1" applyAlignment="1">
      <alignment horizontal="left" wrapText="1"/>
    </xf>
    <xf numFmtId="0" fontId="12" fillId="0" borderId="18" xfId="0" applyFont="1" applyBorder="1"/>
    <xf numFmtId="0" fontId="12" fillId="0" borderId="19" xfId="0" applyFont="1" applyBorder="1"/>
    <xf numFmtId="0" fontId="12" fillId="0" borderId="20" xfId="0" applyFont="1" applyBorder="1"/>
    <xf numFmtId="0" fontId="13" fillId="0" borderId="2" xfId="0" applyFont="1" applyBorder="1"/>
    <xf numFmtId="49" fontId="14" fillId="0" borderId="2" xfId="0" applyNumberFormat="1" applyFont="1" applyBorder="1" applyAlignment="1">
      <alignment horizontal="center"/>
    </xf>
    <xf numFmtId="0" fontId="12" fillId="4" borderId="0" xfId="10" applyFill="1"/>
    <xf numFmtId="0" fontId="11" fillId="0" borderId="0" xfId="10" applyFont="1"/>
    <xf numFmtId="0" fontId="17" fillId="0" borderId="0" xfId="10" applyFont="1" applyAlignment="1">
      <alignment horizontal="left"/>
    </xf>
    <xf numFmtId="0" fontId="12" fillId="0" borderId="2" xfId="10" applyBorder="1" applyAlignment="1">
      <alignment horizontal="center"/>
    </xf>
    <xf numFmtId="0" fontId="17" fillId="0" borderId="0" xfId="13" applyFont="1" applyAlignment="1">
      <alignment horizontal="left"/>
    </xf>
    <xf numFmtId="0" fontId="12" fillId="0" borderId="2" xfId="13" applyBorder="1"/>
    <xf numFmtId="0" fontId="12" fillId="0" borderId="2" xfId="13" applyBorder="1" applyAlignment="1">
      <alignment horizontal="left" indent="1"/>
    </xf>
    <xf numFmtId="3" fontId="12" fillId="0" borderId="2" xfId="13" applyNumberFormat="1" applyBorder="1"/>
    <xf numFmtId="1" fontId="12" fillId="0" borderId="2" xfId="13" applyNumberFormat="1" applyBorder="1"/>
    <xf numFmtId="3" fontId="12" fillId="0" borderId="14" xfId="13" applyNumberFormat="1" applyBorder="1"/>
    <xf numFmtId="1" fontId="12" fillId="0" borderId="14" xfId="13" applyNumberFormat="1" applyBorder="1"/>
    <xf numFmtId="0" fontId="12" fillId="0" borderId="2" xfId="13" applyBorder="1" applyAlignment="1">
      <alignment horizontal="left" wrapText="1" indent="1"/>
    </xf>
    <xf numFmtId="0" fontId="12" fillId="0" borderId="3" xfId="13" applyBorder="1" applyAlignment="1">
      <alignment horizontal="left" indent="1"/>
    </xf>
    <xf numFmtId="0" fontId="45" fillId="0" borderId="21" xfId="13" applyFont="1" applyBorder="1" applyAlignment="1">
      <alignment vertical="center"/>
    </xf>
    <xf numFmtId="3" fontId="17" fillId="0" borderId="21" xfId="13" applyNumberFormat="1" applyFont="1" applyBorder="1"/>
    <xf numFmtId="3" fontId="12" fillId="0" borderId="0" xfId="13" applyNumberFormat="1"/>
    <xf numFmtId="3" fontId="17" fillId="0" borderId="0" xfId="13" applyNumberFormat="1" applyFont="1"/>
    <xf numFmtId="0" fontId="17" fillId="0" borderId="0" xfId="0" applyFont="1" applyAlignment="1">
      <alignment horizontal="left"/>
    </xf>
    <xf numFmtId="0" fontId="12" fillId="0" borderId="0" xfId="13"/>
    <xf numFmtId="0" fontId="23" fillId="0" borderId="0" xfId="10" applyFont="1" applyAlignment="1">
      <alignment horizontal="left" wrapText="1"/>
    </xf>
    <xf numFmtId="0" fontId="12" fillId="0" borderId="2" xfId="13" applyBorder="1" applyAlignment="1">
      <alignment horizontal="center"/>
    </xf>
    <xf numFmtId="0" fontId="12" fillId="0" borderId="21" xfId="13" applyBorder="1" applyAlignment="1">
      <alignment horizontal="center"/>
    </xf>
    <xf numFmtId="0" fontId="12" fillId="6" borderId="2" xfId="13" applyFill="1" applyBorder="1" applyAlignment="1">
      <alignment horizontal="center"/>
    </xf>
    <xf numFmtId="0" fontId="12" fillId="6" borderId="2" xfId="13" applyFill="1" applyBorder="1"/>
    <xf numFmtId="0" fontId="17" fillId="6" borderId="2" xfId="13" applyFont="1" applyFill="1" applyBorder="1"/>
    <xf numFmtId="0" fontId="17" fillId="6" borderId="2" xfId="10" applyFont="1" applyFill="1" applyBorder="1"/>
    <xf numFmtId="0" fontId="12" fillId="6" borderId="2" xfId="10" applyFill="1" applyBorder="1" applyAlignment="1">
      <alignment horizontal="center"/>
    </xf>
    <xf numFmtId="0" fontId="12" fillId="0" borderId="0" xfId="10" applyAlignment="1">
      <alignment horizontal="left" vertical="top"/>
    </xf>
    <xf numFmtId="0" fontId="46" fillId="4" borderId="0" xfId="14" applyFill="1"/>
    <xf numFmtId="0" fontId="48" fillId="0" borderId="0" xfId="15" applyFont="1" applyAlignment="1">
      <alignment vertical="center" wrapText="1"/>
    </xf>
    <xf numFmtId="0" fontId="41" fillId="4" borderId="0" xfId="15" applyFont="1" applyFill="1"/>
    <xf numFmtId="0" fontId="41" fillId="4" borderId="0" xfId="15" applyFont="1" applyFill="1" applyAlignment="1">
      <alignment horizontal="center"/>
    </xf>
    <xf numFmtId="0" fontId="24" fillId="4" borderId="0" xfId="10" applyFont="1" applyFill="1" applyAlignment="1">
      <alignment horizontal="left" vertical="top"/>
    </xf>
    <xf numFmtId="0" fontId="17" fillId="4" borderId="2" xfId="14" applyFont="1" applyFill="1" applyBorder="1"/>
    <xf numFmtId="0" fontId="50" fillId="0" borderId="2" xfId="10" applyFont="1" applyBorder="1"/>
    <xf numFmtId="0" fontId="51" fillId="4" borderId="0" xfId="15" applyFont="1" applyFill="1" applyAlignment="1">
      <alignment horizontal="left" vertical="center"/>
    </xf>
    <xf numFmtId="0" fontId="49" fillId="4" borderId="0" xfId="15" applyFont="1" applyFill="1" applyAlignment="1">
      <alignment horizontal="left" vertical="center"/>
    </xf>
    <xf numFmtId="0" fontId="51" fillId="4" borderId="0" xfId="15" applyFont="1" applyFill="1" applyAlignment="1">
      <alignment horizontal="left"/>
    </xf>
    <xf numFmtId="0" fontId="47" fillId="4" borderId="0" xfId="10" applyFont="1" applyFill="1" applyAlignment="1">
      <alignment horizontal="left" vertical="top"/>
    </xf>
    <xf numFmtId="0" fontId="47" fillId="0" borderId="2" xfId="10" applyFont="1" applyBorder="1" applyAlignment="1">
      <alignment horizontal="left" vertical="top" wrapText="1" indent="1"/>
    </xf>
    <xf numFmtId="1" fontId="47" fillId="4" borderId="0" xfId="10" applyNumberFormat="1" applyFont="1" applyFill="1" applyAlignment="1">
      <alignment horizontal="left" vertical="top"/>
    </xf>
    <xf numFmtId="3" fontId="12" fillId="4" borderId="0" xfId="15" applyNumberFormat="1" applyFont="1" applyFill="1" applyAlignment="1">
      <alignment horizontal="center"/>
    </xf>
    <xf numFmtId="8" fontId="53" fillId="4" borderId="0" xfId="15" applyNumberFormat="1" applyFont="1" applyFill="1" applyAlignment="1">
      <alignment vertical="center"/>
    </xf>
    <xf numFmtId="0" fontId="47" fillId="4" borderId="0" xfId="10" applyFont="1" applyFill="1" applyAlignment="1">
      <alignment horizontal="left" vertical="top" wrapText="1"/>
    </xf>
    <xf numFmtId="3" fontId="12" fillId="4" borderId="0" xfId="15" applyNumberFormat="1" applyFont="1" applyFill="1" applyAlignment="1">
      <alignment horizontal="right" indent="1"/>
    </xf>
    <xf numFmtId="0" fontId="54" fillId="4" borderId="0" xfId="15" applyFont="1" applyFill="1"/>
    <xf numFmtId="0" fontId="12" fillId="4" borderId="2" xfId="15" applyFont="1" applyFill="1" applyBorder="1" applyAlignment="1">
      <alignment horizontal="left" indent="1"/>
    </xf>
    <xf numFmtId="0" fontId="17" fillId="4" borderId="0" xfId="14" applyFont="1" applyFill="1"/>
    <xf numFmtId="0" fontId="47" fillId="0" borderId="0" xfId="10" applyFont="1" applyAlignment="1">
      <alignment horizontal="left" vertical="top" wrapText="1" indent="1"/>
    </xf>
    <xf numFmtId="0" fontId="23" fillId="0" borderId="0" xfId="14" applyFont="1"/>
    <xf numFmtId="0" fontId="50" fillId="0" borderId="0" xfId="10" applyFont="1"/>
    <xf numFmtId="1" fontId="14" fillId="0" borderId="0" xfId="10" applyNumberFormat="1" applyFont="1" applyAlignment="1">
      <alignment horizontal="left" vertical="top"/>
    </xf>
    <xf numFmtId="0" fontId="14" fillId="0" borderId="0" xfId="10" applyFont="1" applyAlignment="1">
      <alignment horizontal="left" vertical="top"/>
    </xf>
    <xf numFmtId="1" fontId="13" fillId="0" borderId="0" xfId="10" applyNumberFormat="1" applyFont="1" applyAlignment="1">
      <alignment horizontal="left" vertical="top"/>
    </xf>
    <xf numFmtId="0" fontId="13" fillId="0" borderId="0" xfId="10" applyFont="1" applyAlignment="1">
      <alignment horizontal="left" vertical="top"/>
    </xf>
    <xf numFmtId="49" fontId="14" fillId="0" borderId="0" xfId="10" applyNumberFormat="1" applyFont="1" applyAlignment="1">
      <alignment horizontal="left" vertical="top"/>
    </xf>
    <xf numFmtId="1" fontId="13" fillId="0" borderId="1" xfId="10" applyNumberFormat="1" applyFont="1" applyBorder="1" applyAlignment="1">
      <alignment horizontal="left" vertical="top"/>
    </xf>
    <xf numFmtId="0" fontId="49" fillId="0" borderId="2" xfId="15" applyFont="1" applyBorder="1" applyAlignment="1">
      <alignment horizontal="center" vertical="center"/>
    </xf>
    <xf numFmtId="0" fontId="47" fillId="0" borderId="2" xfId="10" applyFont="1" applyBorder="1" applyAlignment="1">
      <alignment horizontal="center" vertical="top" wrapText="1"/>
    </xf>
    <xf numFmtId="0" fontId="41" fillId="4" borderId="0" xfId="0" applyFont="1" applyFill="1" applyAlignment="1">
      <alignment horizontal="center"/>
    </xf>
    <xf numFmtId="0" fontId="17" fillId="4" borderId="2" xfId="10" applyFont="1" applyFill="1" applyBorder="1"/>
    <xf numFmtId="0" fontId="49" fillId="0" borderId="2" xfId="0" applyFont="1" applyBorder="1" applyAlignment="1">
      <alignment horizontal="left" vertical="center"/>
    </xf>
    <xf numFmtId="0" fontId="51" fillId="4" borderId="0" xfId="0" applyFont="1" applyFill="1" applyAlignment="1">
      <alignment horizontal="left" vertical="center"/>
    </xf>
    <xf numFmtId="0" fontId="49" fillId="4" borderId="0" xfId="0" applyFont="1" applyFill="1" applyAlignment="1">
      <alignment horizontal="left" vertical="center"/>
    </xf>
    <xf numFmtId="0" fontId="52" fillId="4" borderId="0" xfId="0" applyFont="1" applyFill="1" applyAlignment="1">
      <alignment horizontal="left" vertical="center"/>
    </xf>
    <xf numFmtId="0" fontId="51" fillId="4" borderId="0" xfId="0" applyFont="1" applyFill="1" applyAlignment="1">
      <alignment horizontal="left"/>
    </xf>
    <xf numFmtId="0" fontId="49" fillId="0" borderId="2" xfId="0" applyFont="1" applyBorder="1" applyAlignment="1">
      <alignment horizontal="center" vertical="center"/>
    </xf>
    <xf numFmtId="0" fontId="0" fillId="0" borderId="14" xfId="0" applyBorder="1"/>
    <xf numFmtId="0" fontId="0" fillId="0" borderId="0" xfId="0" applyAlignment="1">
      <alignment horizontal="center"/>
    </xf>
    <xf numFmtId="0" fontId="0" fillId="0" borderId="2" xfId="0" applyBorder="1" applyAlignment="1">
      <alignment horizontal="center"/>
    </xf>
    <xf numFmtId="0" fontId="17" fillId="0" borderId="2" xfId="0" applyFont="1" applyBorder="1" applyAlignment="1">
      <alignment horizontal="center"/>
    </xf>
    <xf numFmtId="0" fontId="17" fillId="0" borderId="2" xfId="0" applyFont="1" applyBorder="1" applyAlignment="1">
      <alignment horizontal="left"/>
    </xf>
    <xf numFmtId="0" fontId="55" fillId="0" borderId="0" xfId="15" applyFont="1" applyAlignment="1">
      <alignment vertical="center" wrapText="1"/>
    </xf>
    <xf numFmtId="0" fontId="12" fillId="4" borderId="2" xfId="0" applyFont="1" applyFill="1" applyBorder="1" applyAlignment="1">
      <alignment horizontal="center"/>
    </xf>
    <xf numFmtId="0" fontId="0" fillId="4" borderId="2" xfId="0" applyFill="1" applyBorder="1" applyAlignment="1">
      <alignment horizontal="center"/>
    </xf>
    <xf numFmtId="0" fontId="23" fillId="0" borderId="0" xfId="3" applyFont="1" applyFill="1" applyBorder="1" applyAlignment="1">
      <alignment horizontal="left" vertical="top" wrapText="1"/>
    </xf>
    <xf numFmtId="0" fontId="23" fillId="0" borderId="0" xfId="0" applyFont="1" applyProtection="1">
      <protection locked="0"/>
    </xf>
    <xf numFmtId="0" fontId="12" fillId="0" borderId="2" xfId="10" applyBorder="1" applyAlignment="1">
      <alignment horizontal="left" indent="1"/>
    </xf>
    <xf numFmtId="0" fontId="17" fillId="7" borderId="3" xfId="15" applyFont="1" applyFill="1" applyBorder="1" applyAlignment="1">
      <alignment horizontal="center"/>
    </xf>
    <xf numFmtId="0" fontId="49" fillId="4" borderId="2" xfId="15" applyFont="1" applyFill="1" applyBorder="1" applyAlignment="1">
      <alignment horizontal="left" vertical="center"/>
    </xf>
    <xf numFmtId="0" fontId="52" fillId="4" borderId="2" xfId="15" applyFont="1" applyFill="1" applyBorder="1" applyAlignment="1">
      <alignment horizontal="left" vertical="center"/>
    </xf>
    <xf numFmtId="1" fontId="47" fillId="4" borderId="2" xfId="10" applyNumberFormat="1" applyFont="1" applyFill="1" applyBorder="1" applyAlignment="1">
      <alignment horizontal="left" vertical="top"/>
    </xf>
    <xf numFmtId="3" fontId="12" fillId="4" borderId="2" xfId="15" applyNumberFormat="1" applyFont="1" applyFill="1" applyBorder="1" applyAlignment="1">
      <alignment horizontal="right" indent="1"/>
    </xf>
    <xf numFmtId="0" fontId="12" fillId="0" borderId="2" xfId="10" applyBorder="1" applyAlignment="1">
      <alignment horizontal="left" vertical="top"/>
    </xf>
    <xf numFmtId="0" fontId="23" fillId="0" borderId="2" xfId="10" applyFont="1" applyBorder="1"/>
    <xf numFmtId="0" fontId="49" fillId="4" borderId="2" xfId="0" applyFont="1" applyFill="1" applyBorder="1" applyAlignment="1">
      <alignment horizontal="left" vertical="center"/>
    </xf>
    <xf numFmtId="0" fontId="51" fillId="4" borderId="2" xfId="0" applyFont="1" applyFill="1" applyBorder="1" applyAlignment="1">
      <alignment horizontal="left" vertical="center"/>
    </xf>
    <xf numFmtId="0" fontId="12" fillId="0" borderId="0" xfId="0" applyFont="1" applyAlignment="1">
      <alignment wrapText="1"/>
    </xf>
    <xf numFmtId="0" fontId="26" fillId="4" borderId="0" xfId="0" applyFont="1" applyFill="1" applyProtection="1">
      <protection locked="0"/>
    </xf>
    <xf numFmtId="0" fontId="12" fillId="0" borderId="2" xfId="1" applyFont="1" applyBorder="1" applyAlignment="1">
      <alignment horizontal="left" wrapText="1" indent="2"/>
    </xf>
    <xf numFmtId="0" fontId="12" fillId="0" borderId="2" xfId="0" applyFont="1" applyBorder="1" applyAlignment="1">
      <alignment horizontal="left" vertical="center" indent="1"/>
    </xf>
    <xf numFmtId="0" fontId="56" fillId="0" borderId="0" xfId="0" applyFont="1"/>
    <xf numFmtId="8" fontId="0" fillId="0" borderId="0" xfId="0" applyNumberFormat="1"/>
    <xf numFmtId="6" fontId="32" fillId="0" borderId="2" xfId="5" applyNumberFormat="1" applyFont="1" applyBorder="1" applyAlignment="1">
      <alignment horizontal="left" indent="1"/>
    </xf>
    <xf numFmtId="6" fontId="0" fillId="0" borderId="2" xfId="0" applyNumberFormat="1" applyBorder="1" applyAlignment="1">
      <alignment vertical="center"/>
    </xf>
    <xf numFmtId="6" fontId="12" fillId="0" borderId="13" xfId="0" applyNumberFormat="1" applyFont="1" applyBorder="1" applyAlignment="1">
      <alignment horizontal="center"/>
    </xf>
    <xf numFmtId="6" fontId="12" fillId="0" borderId="2" xfId="0" applyNumberFormat="1" applyFont="1" applyBorder="1"/>
    <xf numFmtId="0" fontId="58" fillId="18" borderId="0" xfId="16" applyFont="1" applyFill="1"/>
    <xf numFmtId="0" fontId="59" fillId="18" borderId="0" xfId="16" applyFont="1" applyFill="1" applyAlignment="1">
      <alignment horizontal="center"/>
    </xf>
    <xf numFmtId="0" fontId="59" fillId="18" borderId="0" xfId="16" applyFont="1" applyFill="1"/>
    <xf numFmtId="0" fontId="12" fillId="0" borderId="0" xfId="16"/>
    <xf numFmtId="0" fontId="41" fillId="18" borderId="3" xfId="16" applyFont="1" applyFill="1" applyBorder="1" applyAlignment="1">
      <alignment horizontal="center"/>
    </xf>
    <xf numFmtId="0" fontId="11" fillId="19" borderId="0" xfId="16" applyFont="1" applyFill="1"/>
    <xf numFmtId="0" fontId="60" fillId="19" borderId="0" xfId="16" applyFont="1" applyFill="1" applyAlignment="1">
      <alignment horizontal="center"/>
    </xf>
    <xf numFmtId="0" fontId="60" fillId="19" borderId="0" xfId="16" applyFont="1" applyFill="1"/>
    <xf numFmtId="0" fontId="61" fillId="20" borderId="0" xfId="17" applyFont="1" applyFill="1" applyAlignment="1" applyProtection="1">
      <alignment horizontal="left" wrapText="1" shrinkToFit="1"/>
      <protection locked="0"/>
    </xf>
    <xf numFmtId="0" fontId="12" fillId="20" borderId="0" xfId="16" applyFill="1" applyAlignment="1">
      <alignment horizontal="center"/>
    </xf>
    <xf numFmtId="0" fontId="12" fillId="20" borderId="0" xfId="16" applyFill="1"/>
    <xf numFmtId="0" fontId="57" fillId="0" borderId="2" xfId="17" applyFont="1" applyBorder="1" applyAlignment="1" applyProtection="1">
      <alignment horizontal="left" indent="1"/>
      <protection locked="0"/>
    </xf>
    <xf numFmtId="0" fontId="12" fillId="0" borderId="2" xfId="16" applyBorder="1" applyAlignment="1">
      <alignment horizontal="center"/>
    </xf>
    <xf numFmtId="4" fontId="57" fillId="0" borderId="2" xfId="10" applyNumberFormat="1" applyFont="1" applyBorder="1" applyAlignment="1" applyProtection="1">
      <alignment horizontal="center"/>
      <protection locked="0"/>
    </xf>
    <xf numFmtId="165" fontId="12" fillId="0" borderId="2" xfId="16" applyNumberFormat="1" applyBorder="1"/>
    <xf numFmtId="0" fontId="57" fillId="0" borderId="2" xfId="17" applyFont="1" applyBorder="1" applyProtection="1">
      <protection locked="0"/>
    </xf>
    <xf numFmtId="0" fontId="12" fillId="0" borderId="2" xfId="16" applyBorder="1" applyAlignment="1">
      <alignment horizontal="left" indent="1"/>
    </xf>
    <xf numFmtId="3" fontId="57" fillId="0" borderId="2" xfId="17" applyNumberFormat="1" applyFont="1" applyBorder="1" applyAlignment="1" applyProtection="1">
      <alignment horizontal="right"/>
      <protection locked="0"/>
    </xf>
    <xf numFmtId="0" fontId="12" fillId="0" borderId="2" xfId="16" applyBorder="1"/>
    <xf numFmtId="0" fontId="12" fillId="0" borderId="2" xfId="18" applyFont="1" applyBorder="1" applyAlignment="1" applyProtection="1">
      <alignment horizontal="center"/>
      <protection locked="0"/>
    </xf>
    <xf numFmtId="4" fontId="12" fillId="0" borderId="2" xfId="18" applyNumberFormat="1" applyFont="1" applyBorder="1" applyAlignment="1" applyProtection="1">
      <alignment horizontal="center" vertical="top" wrapText="1"/>
      <protection locked="0"/>
    </xf>
    <xf numFmtId="0" fontId="11" fillId="9" borderId="0" xfId="16" applyFont="1" applyFill="1"/>
    <xf numFmtId="0" fontId="60" fillId="9" borderId="0" xfId="16" applyFont="1" applyFill="1" applyAlignment="1">
      <alignment horizontal="center"/>
    </xf>
    <xf numFmtId="0" fontId="60" fillId="9" borderId="0" xfId="16" applyFont="1" applyFill="1"/>
    <xf numFmtId="0" fontId="17" fillId="21" borderId="0" xfId="16" applyFont="1" applyFill="1"/>
    <xf numFmtId="0" fontId="17" fillId="21" borderId="0" xfId="16" applyFont="1" applyFill="1" applyAlignment="1">
      <alignment horizontal="center"/>
    </xf>
    <xf numFmtId="2" fontId="12" fillId="0" borderId="2" xfId="18" applyNumberFormat="1" applyFont="1" applyBorder="1" applyAlignment="1">
      <alignment horizontal="center"/>
    </xf>
    <xf numFmtId="166" fontId="57" fillId="0" borderId="2" xfId="17" applyNumberFormat="1" applyFont="1" applyBorder="1" applyAlignment="1" applyProtection="1">
      <alignment horizontal="right"/>
      <protection locked="0"/>
    </xf>
    <xf numFmtId="0" fontId="11" fillId="6" borderId="0" xfId="16" applyFont="1" applyFill="1"/>
    <xf numFmtId="0" fontId="60" fillId="6" borderId="0" xfId="16" applyFont="1" applyFill="1" applyAlignment="1">
      <alignment horizontal="center"/>
    </xf>
    <xf numFmtId="0" fontId="60" fillId="6" borderId="0" xfId="16" applyFont="1" applyFill="1"/>
    <xf numFmtId="0" fontId="17" fillId="22" borderId="0" xfId="16" applyFont="1" applyFill="1"/>
    <xf numFmtId="0" fontId="17" fillId="22" borderId="0" xfId="16" applyFont="1" applyFill="1" applyAlignment="1">
      <alignment horizontal="center"/>
    </xf>
    <xf numFmtId="0" fontId="0" fillId="0" borderId="2" xfId="16" applyFont="1" applyBorder="1" applyAlignment="1">
      <alignment horizontal="center"/>
    </xf>
    <xf numFmtId="0" fontId="17" fillId="0" borderId="2" xfId="16" applyFont="1" applyBorder="1"/>
    <xf numFmtId="0" fontId="17" fillId="0" borderId="0" xfId="16" applyFont="1"/>
    <xf numFmtId="0" fontId="0" fillId="0" borderId="2" xfId="16" applyFont="1" applyBorder="1"/>
    <xf numFmtId="0" fontId="0" fillId="4" borderId="2" xfId="17" applyFont="1" applyFill="1" applyBorder="1" applyAlignment="1" applyProtection="1">
      <alignment horizontal="center"/>
      <protection locked="0"/>
    </xf>
    <xf numFmtId="0" fontId="12" fillId="4" borderId="2" xfId="17" applyFill="1" applyBorder="1" applyAlignment="1" applyProtection="1">
      <alignment horizontal="center"/>
      <protection locked="0"/>
    </xf>
    <xf numFmtId="1" fontId="12" fillId="0" borderId="2" xfId="10" applyNumberFormat="1" applyBorder="1" applyAlignment="1" applyProtection="1">
      <alignment horizontal="center"/>
      <protection locked="0"/>
    </xf>
    <xf numFmtId="2" fontId="12" fillId="0" borderId="2" xfId="10" applyNumberFormat="1" applyBorder="1" applyAlignment="1" applyProtection="1">
      <alignment horizontal="center"/>
      <protection locked="0"/>
    </xf>
    <xf numFmtId="2" fontId="57" fillId="0" borderId="2" xfId="10" applyNumberFormat="1" applyFont="1" applyBorder="1" applyAlignment="1" applyProtection="1">
      <alignment horizontal="center"/>
      <protection locked="0"/>
    </xf>
    <xf numFmtId="167" fontId="12" fillId="0" borderId="2" xfId="16" applyNumberFormat="1" applyBorder="1"/>
    <xf numFmtId="10" fontId="57" fillId="0" borderId="2" xfId="11" applyNumberFormat="1" applyFont="1" applyFill="1" applyBorder="1" applyAlignment="1" applyProtection="1">
      <alignment horizontal="center"/>
      <protection locked="0"/>
    </xf>
    <xf numFmtId="4" fontId="12" fillId="0" borderId="2" xfId="10" applyNumberFormat="1" applyBorder="1" applyAlignment="1" applyProtection="1">
      <alignment horizontal="center"/>
      <protection locked="0"/>
    </xf>
    <xf numFmtId="2" fontId="12" fillId="0" borderId="2" xfId="16" applyNumberFormat="1" applyBorder="1" applyAlignment="1">
      <alignment horizontal="center"/>
    </xf>
    <xf numFmtId="4" fontId="42" fillId="0" borderId="2" xfId="18" applyNumberFormat="1" applyFont="1" applyBorder="1" applyAlignment="1">
      <alignment horizontal="center" wrapText="1"/>
    </xf>
    <xf numFmtId="3" fontId="42" fillId="0" borderId="2" xfId="19" applyNumberFormat="1" applyFont="1" applyBorder="1" applyAlignment="1">
      <alignment horizontal="center" vertical="top" wrapText="1"/>
    </xf>
    <xf numFmtId="4" fontId="42" fillId="0" borderId="2" xfId="18" applyNumberFormat="1" applyFont="1" applyBorder="1" applyAlignment="1">
      <alignment horizontal="center" vertical="top" wrapText="1"/>
    </xf>
    <xf numFmtId="4" fontId="57" fillId="0" borderId="2" xfId="18" applyNumberFormat="1" applyFont="1" applyBorder="1" applyAlignment="1">
      <alignment horizontal="center" wrapText="1"/>
    </xf>
    <xf numFmtId="0" fontId="12" fillId="0" borderId="0" xfId="16" applyAlignment="1">
      <alignment horizontal="left" indent="1"/>
    </xf>
    <xf numFmtId="0" fontId="12" fillId="0" borderId="0" xfId="16" applyAlignment="1">
      <alignment horizontal="center"/>
    </xf>
    <xf numFmtId="4" fontId="57" fillId="0" borderId="0" xfId="18" applyNumberFormat="1" applyFont="1" applyAlignment="1">
      <alignment horizontal="center" wrapText="1"/>
    </xf>
    <xf numFmtId="168" fontId="62" fillId="0" borderId="0" xfId="20" applyNumberFormat="1" applyFont="1" applyAlignment="1">
      <alignment horizontal="center"/>
    </xf>
    <xf numFmtId="0" fontId="12" fillId="0" borderId="12" xfId="10" applyBorder="1" applyAlignment="1">
      <alignment horizontal="left" indent="1"/>
    </xf>
    <xf numFmtId="166" fontId="12" fillId="0" borderId="2" xfId="10" applyNumberFormat="1" applyBorder="1" applyAlignment="1" applyProtection="1">
      <alignment horizontal="center"/>
      <protection locked="0"/>
    </xf>
    <xf numFmtId="0" fontId="12" fillId="0" borderId="3" xfId="16" applyBorder="1"/>
    <xf numFmtId="0" fontId="12" fillId="0" borderId="0" xfId="13" applyAlignment="1">
      <alignment horizontal="left" indent="1"/>
    </xf>
    <xf numFmtId="0" fontId="12" fillId="0" borderId="12" xfId="16" applyBorder="1" applyAlignment="1">
      <alignment horizontal="left" indent="1"/>
    </xf>
    <xf numFmtId="0" fontId="12" fillId="4" borderId="2" xfId="10" applyFill="1" applyBorder="1" applyAlignment="1" applyProtection="1">
      <alignment horizontal="center"/>
      <protection locked="0"/>
    </xf>
    <xf numFmtId="0" fontId="12" fillId="0" borderId="17" xfId="0" applyFont="1" applyBorder="1" applyAlignment="1">
      <alignment horizontal="left" indent="1"/>
    </xf>
    <xf numFmtId="0" fontId="12" fillId="0" borderId="0" xfId="0" applyFont="1" applyAlignment="1">
      <alignment horizontal="left" indent="1"/>
    </xf>
    <xf numFmtId="0" fontId="12" fillId="22" borderId="0" xfId="16" applyFill="1"/>
    <xf numFmtId="0" fontId="12" fillId="22" borderId="0" xfId="16" applyFill="1" applyAlignment="1">
      <alignment horizontal="center"/>
    </xf>
    <xf numFmtId="0" fontId="12" fillId="4" borderId="2" xfId="10" applyFill="1" applyBorder="1" applyAlignment="1" applyProtection="1">
      <alignment horizontal="left" wrapText="1" shrinkToFit="1"/>
      <protection locked="0"/>
    </xf>
    <xf numFmtId="0" fontId="12" fillId="4" borderId="2" xfId="22" applyFill="1" applyBorder="1" applyAlignment="1">
      <alignment horizontal="center"/>
    </xf>
    <xf numFmtId="167" fontId="12" fillId="0" borderId="2" xfId="22" applyNumberFormat="1" applyBorder="1" applyAlignment="1">
      <alignment horizontal="center"/>
    </xf>
    <xf numFmtId="0" fontId="12" fillId="0" borderId="0" xfId="16" applyAlignment="1">
      <alignment horizontal="right"/>
    </xf>
    <xf numFmtId="0" fontId="60" fillId="22" borderId="0" xfId="16" applyFont="1" applyFill="1"/>
    <xf numFmtId="0" fontId="60" fillId="22" borderId="0" xfId="16" applyFont="1" applyFill="1" applyAlignment="1">
      <alignment horizontal="center"/>
    </xf>
    <xf numFmtId="0" fontId="0" fillId="0" borderId="0" xfId="16" applyFont="1"/>
    <xf numFmtId="0" fontId="0" fillId="0" borderId="2" xfId="16" applyFont="1" applyBorder="1" applyAlignment="1">
      <alignment horizontal="left"/>
    </xf>
    <xf numFmtId="0" fontId="12" fillId="0" borderId="2" xfId="16" applyBorder="1" applyAlignment="1">
      <alignment horizontal="left"/>
    </xf>
    <xf numFmtId="0" fontId="0" fillId="0" borderId="3" xfId="16" applyFont="1" applyBorder="1" applyAlignment="1">
      <alignment horizontal="center"/>
    </xf>
    <xf numFmtId="0" fontId="0" fillId="0" borderId="3" xfId="16" applyFont="1" applyBorder="1"/>
    <xf numFmtId="2" fontId="0" fillId="0" borderId="2" xfId="16" applyNumberFormat="1" applyFont="1" applyBorder="1" applyAlignment="1">
      <alignment horizontal="center"/>
    </xf>
    <xf numFmtId="6" fontId="23" fillId="0" borderId="2" xfId="0" applyNumberFormat="1" applyFont="1" applyBorder="1" applyAlignment="1">
      <alignment horizontal="left"/>
    </xf>
    <xf numFmtId="0" fontId="23" fillId="0" borderId="2" xfId="0" applyFont="1" applyBorder="1" applyAlignment="1">
      <alignment horizontal="left"/>
    </xf>
    <xf numFmtId="0" fontId="0" fillId="0" borderId="0" xfId="16" applyFont="1" applyAlignment="1">
      <alignment horizontal="center"/>
    </xf>
    <xf numFmtId="2" fontId="0" fillId="0" borderId="0" xfId="16" applyNumberFormat="1" applyFont="1" applyAlignment="1">
      <alignment horizontal="center"/>
    </xf>
    <xf numFmtId="3" fontId="12" fillId="0" borderId="2" xfId="16" applyNumberFormat="1" applyBorder="1" applyAlignment="1">
      <alignment horizontal="center"/>
    </xf>
    <xf numFmtId="2" fontId="12" fillId="0" borderId="2" xfId="17" applyNumberFormat="1" applyBorder="1" applyAlignment="1" applyProtection="1">
      <alignment horizontal="center" vertical="top" wrapText="1"/>
      <protection locked="0"/>
    </xf>
    <xf numFmtId="3" fontId="12" fillId="0" borderId="2" xfId="17" applyNumberFormat="1" applyBorder="1" applyAlignment="1" applyProtection="1">
      <alignment horizontal="center" vertical="top" wrapText="1"/>
      <protection locked="0"/>
    </xf>
    <xf numFmtId="0" fontId="58" fillId="23" borderId="0" xfId="10" applyFont="1" applyFill="1"/>
    <xf numFmtId="0" fontId="58" fillId="23" borderId="0" xfId="0" applyFont="1" applyFill="1" applyAlignment="1">
      <alignment horizontal="center"/>
    </xf>
    <xf numFmtId="0" fontId="58" fillId="23" borderId="0" xfId="0" applyFont="1" applyFill="1"/>
    <xf numFmtId="0" fontId="12" fillId="0" borderId="0" xfId="0" applyFont="1" applyAlignment="1">
      <alignment horizontal="center"/>
    </xf>
    <xf numFmtId="0" fontId="12" fillId="24" borderId="2" xfId="10" applyFill="1" applyBorder="1"/>
    <xf numFmtId="0" fontId="12" fillId="25" borderId="2" xfId="10" applyFill="1" applyBorder="1"/>
    <xf numFmtId="0" fontId="41" fillId="23" borderId="2" xfId="0" applyFont="1" applyFill="1" applyBorder="1" applyAlignment="1">
      <alignment horizontal="center"/>
    </xf>
    <xf numFmtId="0" fontId="41" fillId="23" borderId="2" xfId="10" applyFont="1" applyFill="1" applyBorder="1" applyAlignment="1">
      <alignment horizontal="center"/>
    </xf>
    <xf numFmtId="0" fontId="65" fillId="19" borderId="0" xfId="10" applyFont="1" applyFill="1"/>
    <xf numFmtId="0" fontId="65" fillId="19" borderId="0" xfId="0" applyFont="1" applyFill="1" applyAlignment="1">
      <alignment horizontal="center"/>
    </xf>
    <xf numFmtId="0" fontId="65" fillId="19" borderId="0" xfId="0" applyFont="1" applyFill="1"/>
    <xf numFmtId="0" fontId="17" fillId="20" borderId="0" xfId="0" applyFont="1" applyFill="1"/>
    <xf numFmtId="0" fontId="17" fillId="20" borderId="0" xfId="0" applyFont="1" applyFill="1" applyAlignment="1">
      <alignment horizontal="center"/>
    </xf>
    <xf numFmtId="169" fontId="17" fillId="20" borderId="0" xfId="23" applyNumberFormat="1" applyFont="1" applyFill="1" applyAlignment="1">
      <alignment horizontal="center"/>
    </xf>
    <xf numFmtId="0" fontId="12" fillId="20" borderId="0" xfId="0" applyFont="1" applyFill="1"/>
    <xf numFmtId="170" fontId="17" fillId="20" borderId="16" xfId="11" applyNumberFormat="1" applyFont="1" applyFill="1" applyBorder="1" applyAlignment="1">
      <alignment horizontal="center"/>
    </xf>
    <xf numFmtId="169" fontId="17" fillId="0" borderId="2" xfId="23" applyNumberFormat="1" applyFont="1" applyFill="1" applyBorder="1" applyAlignment="1">
      <alignment horizontal="center"/>
    </xf>
    <xf numFmtId="170" fontId="12" fillId="0" borderId="2" xfId="11" applyNumberFormat="1" applyFont="1" applyBorder="1" applyAlignment="1">
      <alignment horizontal="center"/>
    </xf>
    <xf numFmtId="170" fontId="12" fillId="0" borderId="13" xfId="11" applyNumberFormat="1" applyFont="1" applyBorder="1" applyAlignment="1">
      <alignment horizontal="center"/>
    </xf>
    <xf numFmtId="169" fontId="12" fillId="0" borderId="0" xfId="23" applyNumberFormat="1" applyFont="1" applyAlignment="1">
      <alignment horizontal="center"/>
    </xf>
    <xf numFmtId="170" fontId="12" fillId="0" borderId="0" xfId="0" applyNumberFormat="1" applyFont="1" applyAlignment="1">
      <alignment horizontal="center"/>
    </xf>
    <xf numFmtId="0" fontId="17" fillId="20" borderId="0" xfId="10" applyFont="1" applyFill="1"/>
    <xf numFmtId="169" fontId="12" fillId="0" borderId="2" xfId="23" applyNumberFormat="1" applyFont="1" applyFill="1" applyBorder="1" applyAlignment="1">
      <alignment horizontal="center"/>
    </xf>
    <xf numFmtId="0" fontId="17" fillId="19" borderId="0" xfId="10" applyFont="1" applyFill="1"/>
    <xf numFmtId="0" fontId="17" fillId="19" borderId="0" xfId="0" applyFont="1" applyFill="1" applyAlignment="1">
      <alignment horizontal="center"/>
    </xf>
    <xf numFmtId="169" fontId="17" fillId="19" borderId="0" xfId="23" applyNumberFormat="1" applyFont="1" applyFill="1" applyAlignment="1">
      <alignment horizontal="center"/>
    </xf>
    <xf numFmtId="0" fontId="17" fillId="19" borderId="0" xfId="0" applyFont="1" applyFill="1"/>
    <xf numFmtId="170" fontId="17" fillId="19" borderId="0" xfId="11" applyNumberFormat="1" applyFont="1" applyFill="1" applyBorder="1" applyAlignment="1">
      <alignment horizontal="center"/>
    </xf>
    <xf numFmtId="0" fontId="12" fillId="19" borderId="0" xfId="0" applyFont="1" applyFill="1"/>
    <xf numFmtId="0" fontId="65" fillId="9" borderId="0" xfId="10" applyFont="1" applyFill="1"/>
    <xf numFmtId="0" fontId="65" fillId="9" borderId="0" xfId="0" applyFont="1" applyFill="1" applyAlignment="1">
      <alignment horizontal="center"/>
    </xf>
    <xf numFmtId="0" fontId="65" fillId="9" borderId="0" xfId="0" applyFont="1" applyFill="1"/>
    <xf numFmtId="0" fontId="17" fillId="21" borderId="0" xfId="0" applyFont="1" applyFill="1"/>
    <xf numFmtId="0" fontId="17" fillId="21" borderId="0" xfId="0" applyFont="1" applyFill="1" applyAlignment="1">
      <alignment horizontal="center"/>
    </xf>
    <xf numFmtId="43" fontId="17" fillId="21" borderId="0" xfId="23" applyFont="1" applyFill="1" applyAlignment="1">
      <alignment horizontal="center"/>
    </xf>
    <xf numFmtId="170" fontId="17" fillId="21" borderId="16" xfId="11" applyNumberFormat="1" applyFont="1" applyFill="1" applyBorder="1" applyAlignment="1">
      <alignment horizontal="center"/>
    </xf>
    <xf numFmtId="0" fontId="12" fillId="0" borderId="2" xfId="0" applyFont="1" applyBorder="1" applyAlignment="1">
      <alignment horizontal="left"/>
    </xf>
    <xf numFmtId="0" fontId="12" fillId="0" borderId="0" xfId="0" applyFont="1" applyAlignment="1">
      <alignment horizontal="left" indent="2"/>
    </xf>
    <xf numFmtId="43" fontId="12" fillId="0" borderId="0" xfId="23" applyFont="1" applyBorder="1" applyAlignment="1">
      <alignment horizontal="right" indent="1"/>
    </xf>
    <xf numFmtId="43" fontId="12" fillId="0" borderId="0" xfId="23" applyFont="1" applyBorder="1" applyAlignment="1">
      <alignment horizontal="center"/>
    </xf>
    <xf numFmtId="170" fontId="12" fillId="0" borderId="0" xfId="11" applyNumberFormat="1" applyFont="1" applyBorder="1" applyAlignment="1">
      <alignment horizontal="center"/>
    </xf>
    <xf numFmtId="43" fontId="12" fillId="0" borderId="0" xfId="23" applyFont="1" applyAlignment="1">
      <alignment horizontal="right" indent="1"/>
    </xf>
    <xf numFmtId="43" fontId="12" fillId="0" borderId="0" xfId="23" applyFont="1"/>
    <xf numFmtId="2" fontId="12" fillId="0" borderId="0" xfId="0" applyNumberFormat="1" applyFont="1"/>
    <xf numFmtId="170" fontId="12" fillId="0" borderId="22" xfId="11" applyNumberFormat="1" applyFont="1" applyBorder="1" applyAlignment="1">
      <alignment horizontal="center"/>
    </xf>
    <xf numFmtId="0" fontId="12" fillId="0" borderId="22" xfId="0" applyFont="1" applyBorder="1"/>
    <xf numFmtId="0" fontId="17" fillId="9" borderId="0" xfId="10" applyFont="1" applyFill="1"/>
    <xf numFmtId="0" fontId="17" fillId="9" borderId="0" xfId="0" applyFont="1" applyFill="1" applyAlignment="1">
      <alignment horizontal="center"/>
    </xf>
    <xf numFmtId="169" fontId="17" fillId="9" borderId="0" xfId="23" applyNumberFormat="1" applyFont="1" applyFill="1" applyAlignment="1">
      <alignment horizontal="center"/>
    </xf>
    <xf numFmtId="0" fontId="17" fillId="9" borderId="0" xfId="0" applyFont="1" applyFill="1"/>
    <xf numFmtId="170" fontId="17" fillId="9" borderId="0" xfId="11" applyNumberFormat="1" applyFont="1" applyFill="1" applyBorder="1" applyAlignment="1">
      <alignment horizontal="center"/>
    </xf>
    <xf numFmtId="0" fontId="65" fillId="6" borderId="0" xfId="0" applyFont="1" applyFill="1"/>
    <xf numFmtId="0" fontId="65" fillId="6" borderId="0" xfId="10" applyFont="1" applyFill="1"/>
    <xf numFmtId="0" fontId="66" fillId="6" borderId="0" xfId="0" applyFont="1" applyFill="1" applyAlignment="1">
      <alignment horizontal="center"/>
    </xf>
    <xf numFmtId="0" fontId="66" fillId="6" borderId="0" xfId="0" applyFont="1" applyFill="1"/>
    <xf numFmtId="169" fontId="12" fillId="0" borderId="0" xfId="23" applyNumberFormat="1" applyFont="1" applyFill="1"/>
    <xf numFmtId="0" fontId="17" fillId="22" borderId="0" xfId="0" applyFont="1" applyFill="1"/>
    <xf numFmtId="0" fontId="17" fillId="22" borderId="0" xfId="10" applyFont="1" applyFill="1"/>
    <xf numFmtId="0" fontId="17" fillId="22" borderId="0" xfId="0" applyFont="1" applyFill="1" applyAlignment="1">
      <alignment horizontal="center"/>
    </xf>
    <xf numFmtId="169" fontId="17" fillId="22" borderId="0" xfId="23" applyNumberFormat="1" applyFont="1" applyFill="1" applyAlignment="1">
      <alignment horizontal="center"/>
    </xf>
    <xf numFmtId="170" fontId="17" fillId="22" borderId="0" xfId="11" applyNumberFormat="1" applyFont="1" applyFill="1" applyBorder="1" applyAlignment="1">
      <alignment horizontal="center"/>
    </xf>
    <xf numFmtId="169" fontId="17" fillId="0" borderId="2" xfId="23" applyNumberFormat="1" applyFont="1" applyBorder="1" applyAlignment="1">
      <alignment horizontal="center"/>
    </xf>
    <xf numFmtId="0" fontId="12" fillId="0" borderId="2" xfId="24" applyFont="1" applyBorder="1" applyAlignment="1">
      <alignment horizontal="left" wrapText="1" indent="2"/>
    </xf>
    <xf numFmtId="2" fontId="12" fillId="0" borderId="0" xfId="10" applyNumberFormat="1"/>
    <xf numFmtId="169" fontId="12" fillId="0" borderId="0" xfId="23" applyNumberFormat="1" applyFont="1" applyBorder="1" applyAlignment="1">
      <alignment horizontal="center"/>
    </xf>
    <xf numFmtId="0" fontId="12" fillId="0" borderId="0" xfId="10" applyAlignment="1">
      <alignment horizontal="left" vertical="center" indent="2"/>
    </xf>
    <xf numFmtId="169" fontId="12" fillId="0" borderId="0" xfId="23" applyNumberFormat="1" applyFont="1" applyBorder="1"/>
    <xf numFmtId="0" fontId="12" fillId="0" borderId="2" xfId="10" applyBorder="1" applyAlignment="1">
      <alignment horizontal="left" wrapText="1" indent="1"/>
    </xf>
    <xf numFmtId="169" fontId="12" fillId="0" borderId="0" xfId="23" applyNumberFormat="1" applyFont="1"/>
    <xf numFmtId="43" fontId="12" fillId="0" borderId="0" xfId="23" applyFont="1" applyFill="1" applyBorder="1" applyAlignment="1">
      <alignment horizontal="center"/>
    </xf>
    <xf numFmtId="0" fontId="61" fillId="0" borderId="2" xfId="20" applyFont="1" applyBorder="1"/>
    <xf numFmtId="0" fontId="57" fillId="0" borderId="2" xfId="20" applyBorder="1" applyAlignment="1">
      <alignment horizontal="left" indent="1"/>
    </xf>
    <xf numFmtId="169" fontId="12" fillId="0" borderId="0" xfId="23" applyNumberFormat="1" applyFont="1" applyFill="1" applyBorder="1" applyAlignment="1">
      <alignment horizontal="center"/>
    </xf>
    <xf numFmtId="0" fontId="17" fillId="6" borderId="0" xfId="10" applyFont="1" applyFill="1"/>
    <xf numFmtId="0" fontId="17" fillId="6" borderId="0" xfId="0" applyFont="1" applyFill="1" applyAlignment="1">
      <alignment horizontal="center"/>
    </xf>
    <xf numFmtId="169" fontId="17" fillId="6" borderId="0" xfId="23" applyNumberFormat="1" applyFont="1" applyFill="1"/>
    <xf numFmtId="0" fontId="17" fillId="6" borderId="0" xfId="0" applyFont="1" applyFill="1"/>
    <xf numFmtId="170" fontId="17" fillId="6" borderId="0" xfId="11" applyNumberFormat="1" applyFont="1" applyFill="1" applyBorder="1" applyAlignment="1">
      <alignment horizontal="center"/>
    </xf>
    <xf numFmtId="0" fontId="67" fillId="23" borderId="0" xfId="10" applyFont="1" applyFill="1"/>
    <xf numFmtId="0" fontId="67" fillId="23" borderId="0" xfId="0" applyFont="1" applyFill="1" applyAlignment="1">
      <alignment horizontal="center"/>
    </xf>
    <xf numFmtId="0" fontId="65" fillId="23" borderId="0" xfId="0" applyFont="1" applyFill="1"/>
    <xf numFmtId="0" fontId="67" fillId="23" borderId="0" xfId="0" applyFont="1" applyFill="1"/>
    <xf numFmtId="0" fontId="65" fillId="0" borderId="0" xfId="0" applyFont="1"/>
    <xf numFmtId="0" fontId="67" fillId="0" borderId="0" xfId="0" applyFont="1" applyAlignment="1">
      <alignment horizontal="center"/>
    </xf>
    <xf numFmtId="0" fontId="67" fillId="0" borderId="0" xfId="0" applyFont="1"/>
    <xf numFmtId="0" fontId="12" fillId="19" borderId="2" xfId="0" applyFont="1" applyFill="1" applyBorder="1" applyAlignment="1">
      <alignment horizontal="left" indent="1"/>
    </xf>
    <xf numFmtId="0" fontId="12" fillId="19" borderId="2" xfId="0" applyFont="1" applyFill="1" applyBorder="1" applyAlignment="1">
      <alignment horizontal="center"/>
    </xf>
    <xf numFmtId="169" fontId="12" fillId="19" borderId="2" xfId="23" applyNumberFormat="1" applyFont="1" applyFill="1" applyBorder="1"/>
    <xf numFmtId="0" fontId="12" fillId="9" borderId="2" xfId="0" applyFont="1" applyFill="1" applyBorder="1" applyAlignment="1">
      <alignment horizontal="left" indent="1"/>
    </xf>
    <xf numFmtId="0" fontId="12" fillId="9" borderId="2" xfId="0" applyFont="1" applyFill="1" applyBorder="1" applyAlignment="1">
      <alignment horizontal="center"/>
    </xf>
    <xf numFmtId="169" fontId="12" fillId="9" borderId="2" xfId="23" applyNumberFormat="1" applyFont="1" applyFill="1" applyBorder="1"/>
    <xf numFmtId="0" fontId="12" fillId="6" borderId="2" xfId="0" applyFont="1" applyFill="1" applyBorder="1" applyAlignment="1">
      <alignment horizontal="left" indent="1"/>
    </xf>
    <xf numFmtId="0" fontId="12" fillId="6" borderId="2" xfId="0" applyFont="1" applyFill="1" applyBorder="1" applyAlignment="1">
      <alignment horizontal="center"/>
    </xf>
    <xf numFmtId="169" fontId="12" fillId="6" borderId="2" xfId="23" applyNumberFormat="1" applyFont="1" applyFill="1" applyBorder="1"/>
    <xf numFmtId="0" fontId="12" fillId="22" borderId="2" xfId="0" applyFont="1" applyFill="1" applyBorder="1" applyAlignment="1">
      <alignment horizontal="left" indent="2"/>
    </xf>
    <xf numFmtId="0" fontId="12" fillId="22" borderId="2" xfId="0" applyFont="1" applyFill="1" applyBorder="1" applyAlignment="1">
      <alignment horizontal="center"/>
    </xf>
    <xf numFmtId="169" fontId="12" fillId="22" borderId="2" xfId="23" applyNumberFormat="1" applyFont="1" applyFill="1" applyBorder="1"/>
    <xf numFmtId="0" fontId="17" fillId="26" borderId="2" xfId="10" applyFont="1" applyFill="1" applyBorder="1" applyAlignment="1">
      <alignment horizontal="left" indent="1"/>
    </xf>
    <xf numFmtId="0" fontId="17" fillId="26" borderId="2" xfId="0" applyFont="1" applyFill="1" applyBorder="1" applyAlignment="1">
      <alignment horizontal="center"/>
    </xf>
    <xf numFmtId="169" fontId="17" fillId="26" borderId="2" xfId="23" applyNumberFormat="1" applyFont="1" applyFill="1" applyBorder="1"/>
    <xf numFmtId="0" fontId="12" fillId="26" borderId="2" xfId="10" applyFill="1" applyBorder="1" applyAlignment="1">
      <alignment horizontal="left" indent="1"/>
    </xf>
    <xf numFmtId="0" fontId="12" fillId="26" borderId="2" xfId="0" applyFont="1" applyFill="1" applyBorder="1" applyAlignment="1">
      <alignment horizontal="center"/>
    </xf>
    <xf numFmtId="169" fontId="12" fillId="26" borderId="2" xfId="23" applyNumberFormat="1" applyFont="1" applyFill="1" applyBorder="1"/>
    <xf numFmtId="0" fontId="12" fillId="26" borderId="2" xfId="0" applyFont="1" applyFill="1" applyBorder="1" applyAlignment="1">
      <alignment horizontal="left" indent="1"/>
    </xf>
    <xf numFmtId="0" fontId="68" fillId="4" borderId="0" xfId="0" applyFont="1" applyFill="1"/>
    <xf numFmtId="173" fontId="69" fillId="0" borderId="2" xfId="23" applyNumberFormat="1" applyFont="1" applyFill="1" applyBorder="1" applyAlignment="1">
      <alignment horizontal="center"/>
    </xf>
    <xf numFmtId="173" fontId="70" fillId="0" borderId="2" xfId="23" applyNumberFormat="1" applyFont="1" applyFill="1" applyBorder="1" applyAlignment="1">
      <alignment horizontal="center"/>
    </xf>
    <xf numFmtId="43" fontId="69" fillId="0" borderId="2" xfId="23" applyFont="1" applyFill="1" applyBorder="1" applyAlignment="1">
      <alignment horizontal="center"/>
    </xf>
    <xf numFmtId="0" fontId="17" fillId="0" borderId="23" xfId="0" applyFont="1" applyBorder="1" applyAlignment="1">
      <alignment horizontal="center"/>
    </xf>
    <xf numFmtId="169" fontId="12" fillId="0" borderId="13" xfId="23" applyNumberFormat="1" applyFont="1" applyFill="1" applyBorder="1" applyAlignment="1">
      <alignment horizontal="center"/>
    </xf>
    <xf numFmtId="169" fontId="17" fillId="0" borderId="13" xfId="23" applyNumberFormat="1" applyFont="1" applyBorder="1" applyAlignment="1">
      <alignment horizontal="center"/>
    </xf>
    <xf numFmtId="164" fontId="23" fillId="0" borderId="2" xfId="0" applyNumberFormat="1" applyFont="1" applyBorder="1" applyAlignment="1">
      <alignment horizontal="left"/>
    </xf>
    <xf numFmtId="171" fontId="12" fillId="0" borderId="2" xfId="0" applyNumberFormat="1" applyFont="1" applyBorder="1" applyAlignment="1">
      <alignment horizontal="center"/>
    </xf>
    <xf numFmtId="43" fontId="0" fillId="0" borderId="2" xfId="23" applyFont="1" applyFill="1" applyBorder="1"/>
    <xf numFmtId="43" fontId="12" fillId="0" borderId="2" xfId="23" applyFont="1" applyFill="1" applyBorder="1" applyAlignment="1">
      <alignment horizontal="right" indent="1"/>
    </xf>
    <xf numFmtId="172" fontId="12" fillId="0" borderId="2" xfId="23" applyNumberFormat="1" applyFont="1" applyFill="1" applyBorder="1" applyAlignment="1">
      <alignment horizontal="right" indent="2"/>
    </xf>
    <xf numFmtId="0" fontId="12" fillId="0" borderId="2" xfId="0" applyFont="1" applyBorder="1" applyAlignment="1">
      <alignment horizontal="left" wrapText="1" indent="1"/>
    </xf>
    <xf numFmtId="0" fontId="17" fillId="0" borderId="12" xfId="0" applyFont="1" applyBorder="1" applyAlignment="1">
      <alignment horizontal="left" vertical="center"/>
    </xf>
    <xf numFmtId="164" fontId="23" fillId="0" borderId="2" xfId="0" applyNumberFormat="1" applyFont="1" applyBorder="1" applyAlignment="1">
      <alignment horizontal="left" wrapText="1"/>
    </xf>
    <xf numFmtId="6" fontId="1" fillId="0" borderId="2" xfId="5" applyNumberFormat="1" applyFont="1" applyBorder="1" applyAlignment="1">
      <alignment horizontal="left" indent="1"/>
    </xf>
    <xf numFmtId="43" fontId="12" fillId="0" borderId="2" xfId="23" applyFill="1" applyBorder="1"/>
    <xf numFmtId="0" fontId="17" fillId="0" borderId="2" xfId="16" applyFont="1" applyBorder="1" applyAlignment="1">
      <alignment horizontal="left"/>
    </xf>
    <xf numFmtId="43" fontId="12" fillId="0" borderId="2" xfId="23" applyFont="1" applyFill="1" applyBorder="1" applyAlignment="1">
      <alignment horizontal="center"/>
    </xf>
    <xf numFmtId="4" fontId="12" fillId="0" borderId="2" xfId="0" applyNumberFormat="1" applyFont="1" applyBorder="1"/>
    <xf numFmtId="43" fontId="12" fillId="0" borderId="2" xfId="23" applyFont="1" applyFill="1" applyBorder="1"/>
    <xf numFmtId="174" fontId="12" fillId="0" borderId="2" xfId="23" applyNumberFormat="1" applyFont="1" applyFill="1" applyBorder="1"/>
    <xf numFmtId="1" fontId="12" fillId="0" borderId="2" xfId="0" applyNumberFormat="1" applyFont="1" applyBorder="1" applyAlignment="1">
      <alignment horizontal="center"/>
    </xf>
    <xf numFmtId="9" fontId="57" fillId="0" borderId="2" xfId="4" applyFont="1" applyBorder="1" applyAlignment="1">
      <alignment horizontal="center"/>
    </xf>
    <xf numFmtId="0" fontId="17" fillId="4" borderId="2" xfId="19" applyFont="1" applyFill="1" applyBorder="1"/>
    <xf numFmtId="0" fontId="12" fillId="11" borderId="2" xfId="0" applyFont="1" applyFill="1" applyBorder="1" applyAlignment="1" applyProtection="1">
      <alignment horizontal="center"/>
      <protection locked="0"/>
    </xf>
    <xf numFmtId="0" fontId="23" fillId="0" borderId="2" xfId="19" applyFont="1" applyBorder="1"/>
    <xf numFmtId="9" fontId="0" fillId="11" borderId="2" xfId="11" applyFont="1" applyFill="1" applyBorder="1" applyAlignment="1" applyProtection="1">
      <alignment horizontal="center"/>
      <protection locked="0"/>
    </xf>
    <xf numFmtId="3" fontId="0" fillId="4" borderId="2" xfId="15" applyNumberFormat="1" applyFont="1" applyFill="1" applyBorder="1" applyAlignment="1">
      <alignment horizontal="left"/>
    </xf>
    <xf numFmtId="0" fontId="23" fillId="0" borderId="0" xfId="10" applyFont="1"/>
    <xf numFmtId="0" fontId="23" fillId="4" borderId="0" xfId="10" applyFont="1" applyFill="1" applyAlignment="1">
      <alignment horizontal="left" wrapText="1"/>
    </xf>
    <xf numFmtId="0" fontId="34" fillId="0" borderId="0" xfId="10" applyFont="1"/>
    <xf numFmtId="0" fontId="17" fillId="7" borderId="3" xfId="10" applyFont="1" applyFill="1" applyBorder="1" applyAlignment="1">
      <alignment horizontal="center"/>
    </xf>
    <xf numFmtId="0" fontId="17" fillId="7" borderId="2" xfId="10" applyFont="1" applyFill="1" applyBorder="1" applyAlignment="1">
      <alignment horizontal="center"/>
    </xf>
    <xf numFmtId="0" fontId="17" fillId="7" borderId="3" xfId="10" applyFont="1" applyFill="1" applyBorder="1" applyAlignment="1">
      <alignment horizontal="left"/>
    </xf>
    <xf numFmtId="0" fontId="23" fillId="4" borderId="0" xfId="10" applyFont="1" applyFill="1" applyProtection="1">
      <protection locked="0"/>
    </xf>
    <xf numFmtId="1" fontId="12" fillId="0" borderId="2" xfId="10" applyNumberFormat="1" applyBorder="1" applyAlignment="1">
      <alignment horizontal="center"/>
    </xf>
    <xf numFmtId="1" fontId="12" fillId="0" borderId="2" xfId="10" applyNumberFormat="1" applyBorder="1"/>
    <xf numFmtId="1" fontId="23" fillId="0" borderId="2" xfId="10" applyNumberFormat="1" applyFont="1" applyBorder="1"/>
    <xf numFmtId="0" fontId="17" fillId="0" borderId="0" xfId="10" applyFont="1"/>
    <xf numFmtId="0" fontId="12" fillId="4" borderId="2" xfId="10" applyFill="1" applyBorder="1" applyProtection="1">
      <protection locked="0"/>
    </xf>
    <xf numFmtId="0" fontId="12" fillId="11" borderId="2" xfId="10" applyFill="1" applyBorder="1" applyProtection="1">
      <protection locked="0"/>
    </xf>
    <xf numFmtId="1" fontId="13" fillId="0" borderId="2" xfId="10" applyNumberFormat="1" applyFont="1" applyBorder="1" applyAlignment="1">
      <alignment horizontal="center"/>
    </xf>
    <xf numFmtId="1" fontId="14" fillId="0" borderId="2" xfId="10" applyNumberFormat="1" applyFont="1" applyBorder="1" applyAlignment="1">
      <alignment horizontal="center"/>
    </xf>
    <xf numFmtId="0" fontId="13" fillId="0" borderId="2" xfId="10" applyFont="1" applyBorder="1"/>
    <xf numFmtId="49" fontId="14" fillId="0" borderId="2" xfId="10" applyNumberFormat="1" applyFont="1" applyBorder="1" applyAlignment="1">
      <alignment horizontal="center"/>
    </xf>
    <xf numFmtId="0" fontId="23" fillId="0" borderId="2" xfId="10" applyFont="1" applyBorder="1" applyAlignment="1">
      <alignment vertical="center"/>
    </xf>
    <xf numFmtId="0" fontId="13" fillId="0" borderId="0" xfId="10" applyFont="1"/>
    <xf numFmtId="49" fontId="14" fillId="0" borderId="0" xfId="10" applyNumberFormat="1" applyFont="1" applyAlignment="1">
      <alignment horizontal="center"/>
    </xf>
    <xf numFmtId="1" fontId="14" fillId="0" borderId="0" xfId="10" applyNumberFormat="1" applyFont="1" applyAlignment="1">
      <alignment horizontal="center"/>
    </xf>
    <xf numFmtId="0" fontId="14" fillId="0" borderId="0" xfId="10" applyFont="1"/>
    <xf numFmtId="1" fontId="13" fillId="0" borderId="0" xfId="10" applyNumberFormat="1" applyFont="1" applyAlignment="1">
      <alignment horizontal="center"/>
    </xf>
    <xf numFmtId="1" fontId="13" fillId="0" borderId="1" xfId="10" applyNumberFormat="1" applyFont="1" applyBorder="1" applyAlignment="1">
      <alignment horizontal="center"/>
    </xf>
    <xf numFmtId="0" fontId="17" fillId="0" borderId="2" xfId="1" applyFont="1" applyBorder="1" applyAlignment="1">
      <alignment horizontal="left" wrapText="1"/>
    </xf>
    <xf numFmtId="0" fontId="1" fillId="0" borderId="2" xfId="5" applyFont="1" applyBorder="1" applyAlignment="1">
      <alignment horizontal="left"/>
    </xf>
    <xf numFmtId="0" fontId="0" fillId="0" borderId="2" xfId="0" applyBorder="1" applyAlignment="1">
      <alignment horizontal="center" vertical="center"/>
    </xf>
    <xf numFmtId="0" fontId="20" fillId="0" borderId="2" xfId="5" applyFont="1" applyBorder="1" applyAlignment="1">
      <alignment horizontal="center"/>
    </xf>
    <xf numFmtId="0" fontId="12" fillId="11" borderId="3" xfId="0" applyFont="1" applyFill="1" applyBorder="1" applyProtection="1">
      <protection locked="0"/>
    </xf>
    <xf numFmtId="0" fontId="12" fillId="4" borderId="17" xfId="0" applyFont="1" applyFill="1" applyBorder="1" applyProtection="1">
      <protection locked="0"/>
    </xf>
    <xf numFmtId="0" fontId="12" fillId="4" borderId="24" xfId="0" applyFont="1" applyFill="1" applyBorder="1" applyProtection="1">
      <protection locked="0"/>
    </xf>
    <xf numFmtId="174" fontId="12" fillId="0" borderId="2" xfId="23" applyNumberFormat="1" applyFont="1" applyFill="1" applyBorder="1" applyAlignment="1">
      <alignment horizontal="center"/>
    </xf>
    <xf numFmtId="2" fontId="14" fillId="0" borderId="0" xfId="0" applyNumberFormat="1" applyFont="1" applyAlignment="1">
      <alignment horizontal="center"/>
    </xf>
    <xf numFmtId="49" fontId="13" fillId="0" borderId="0" xfId="0" applyNumberFormat="1" applyFont="1"/>
    <xf numFmtId="3" fontId="12" fillId="0" borderId="2" xfId="0" applyNumberFormat="1" applyFont="1" applyBorder="1"/>
    <xf numFmtId="4" fontId="57" fillId="0" borderId="2" xfId="17" applyNumberFormat="1" applyFont="1" applyBorder="1" applyAlignment="1" applyProtection="1">
      <alignment horizontal="center"/>
      <protection locked="0"/>
    </xf>
    <xf numFmtId="175" fontId="12" fillId="0" borderId="2" xfId="23" applyNumberFormat="1" applyFont="1" applyFill="1" applyBorder="1" applyAlignment="1">
      <alignment horizontal="right"/>
    </xf>
    <xf numFmtId="0" fontId="12" fillId="0" borderId="2" xfId="10" applyBorder="1" applyAlignment="1" applyProtection="1">
      <alignment horizontal="center"/>
      <protection locked="0"/>
    </xf>
    <xf numFmtId="43" fontId="12" fillId="25" borderId="2" xfId="23" applyFill="1" applyBorder="1"/>
    <xf numFmtId="0" fontId="12" fillId="4" borderId="4"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0" xfId="0" applyFill="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23" fillId="4" borderId="0" xfId="3" applyFont="1" applyFill="1" applyBorder="1" applyAlignment="1">
      <alignment horizontal="left" wrapText="1"/>
    </xf>
    <xf numFmtId="0" fontId="23" fillId="4" borderId="0" xfId="3" applyFont="1" applyFill="1" applyBorder="1" applyAlignment="1">
      <alignment horizontal="left" vertical="top" wrapText="1"/>
    </xf>
    <xf numFmtId="0" fontId="43" fillId="10" borderId="12" xfId="0" applyFont="1" applyFill="1" applyBorder="1" applyAlignment="1">
      <alignment horizontal="left" indent="1"/>
    </xf>
    <xf numFmtId="0" fontId="17" fillId="10" borderId="15" xfId="0" applyFont="1" applyFill="1" applyBorder="1" applyAlignment="1">
      <alignment horizontal="left" indent="1"/>
    </xf>
    <xf numFmtId="0" fontId="17" fillId="10" borderId="14" xfId="0" applyFont="1" applyFill="1" applyBorder="1" applyAlignment="1">
      <alignment horizontal="left" indent="1"/>
    </xf>
    <xf numFmtId="0" fontId="17" fillId="10" borderId="12" xfId="0" applyFont="1" applyFill="1" applyBorder="1" applyAlignment="1">
      <alignment horizontal="left" inden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23" fillId="0" borderId="0" xfId="0" applyFont="1" applyAlignment="1">
      <alignment horizontal="left" wrapText="1"/>
    </xf>
    <xf numFmtId="0" fontId="12" fillId="4" borderId="4" xfId="10" applyFill="1" applyBorder="1" applyAlignment="1">
      <alignment horizontal="center" vertical="center" wrapText="1"/>
    </xf>
    <xf numFmtId="0" fontId="12" fillId="4" borderId="5" xfId="10" applyFill="1" applyBorder="1" applyAlignment="1">
      <alignment horizontal="center" vertical="center" wrapText="1"/>
    </xf>
    <xf numFmtId="0" fontId="12" fillId="4" borderId="6" xfId="10" applyFill="1" applyBorder="1" applyAlignment="1">
      <alignment horizontal="center" vertical="center" wrapText="1"/>
    </xf>
    <xf numFmtId="0" fontId="12" fillId="4" borderId="7" xfId="10" applyFill="1" applyBorder="1" applyAlignment="1">
      <alignment horizontal="center" vertical="center" wrapText="1"/>
    </xf>
    <xf numFmtId="0" fontId="12" fillId="4" borderId="0" xfId="10" applyFill="1" applyAlignment="1">
      <alignment horizontal="center" vertical="center" wrapText="1"/>
    </xf>
    <xf numFmtId="0" fontId="12" fillId="4" borderId="8" xfId="10" applyFill="1" applyBorder="1" applyAlignment="1">
      <alignment horizontal="center" vertical="center" wrapText="1"/>
    </xf>
    <xf numFmtId="0" fontId="12" fillId="4" borderId="9" xfId="10" applyFill="1" applyBorder="1" applyAlignment="1">
      <alignment horizontal="center" vertical="center" wrapText="1"/>
    </xf>
    <xf numFmtId="0" fontId="12" fillId="4" borderId="10" xfId="10" applyFill="1" applyBorder="1" applyAlignment="1">
      <alignment horizontal="center" vertical="center" wrapText="1"/>
    </xf>
    <xf numFmtId="0" fontId="12" fillId="4" borderId="11" xfId="10" applyFill="1" applyBorder="1" applyAlignment="1">
      <alignment horizontal="center" vertical="center" wrapText="1"/>
    </xf>
    <xf numFmtId="0" fontId="23" fillId="0" borderId="0" xfId="3" applyFont="1" applyFill="1" applyBorder="1" applyAlignment="1">
      <alignment horizontal="left" vertical="top" wrapText="1"/>
    </xf>
    <xf numFmtId="0" fontId="71" fillId="0" borderId="0" xfId="0" applyFont="1" applyAlignment="1">
      <alignment horizontal="left" vertical="center" wrapText="1"/>
    </xf>
    <xf numFmtId="0" fontId="23" fillId="0" borderId="0" xfId="0" applyFont="1" applyAlignment="1">
      <alignment horizontal="left" vertical="center" wrapText="1"/>
    </xf>
    <xf numFmtId="0" fontId="23" fillId="0" borderId="0" xfId="3" applyFont="1" applyFill="1" applyBorder="1" applyAlignment="1">
      <alignment horizontal="left" wrapText="1"/>
    </xf>
    <xf numFmtId="0" fontId="12" fillId="0" borderId="0" xfId="0" applyFont="1" applyAlignment="1">
      <alignment horizontal="left" wrapText="1"/>
    </xf>
    <xf numFmtId="0" fontId="23" fillId="4" borderId="0" xfId="19" applyFont="1" applyFill="1" applyAlignment="1">
      <alignment horizontal="left" vertical="center" wrapText="1"/>
    </xf>
    <xf numFmtId="0" fontId="71" fillId="0" borderId="0" xfId="10" applyFont="1" applyAlignment="1">
      <alignment horizontal="left" vertical="center" wrapText="1"/>
    </xf>
    <xf numFmtId="0" fontId="23" fillId="0" borderId="0" xfId="10" applyFont="1" applyAlignment="1">
      <alignment horizontal="left" vertical="center" wrapText="1"/>
    </xf>
    <xf numFmtId="0" fontId="1" fillId="4" borderId="0" xfId="0" applyFont="1" applyFill="1" applyAlignment="1">
      <alignment vertical="center"/>
    </xf>
    <xf numFmtId="0" fontId="1" fillId="0" borderId="2" xfId="5" applyFont="1" applyBorder="1" applyAlignment="1">
      <alignment horizontal="left" indent="1"/>
    </xf>
    <xf numFmtId="0" fontId="1" fillId="0" borderId="2" xfId="5" applyFont="1" applyBorder="1" applyAlignment="1">
      <alignment horizontal="center"/>
    </xf>
    <xf numFmtId="1" fontId="1" fillId="0" borderId="2" xfId="5" applyNumberFormat="1" applyFont="1" applyBorder="1" applyAlignment="1">
      <alignment horizontal="center"/>
    </xf>
    <xf numFmtId="0" fontId="1" fillId="0" borderId="0" xfId="5" applyFont="1" applyAlignment="1">
      <alignment horizontal="center"/>
    </xf>
  </cellXfs>
  <cellStyles count="25">
    <cellStyle name="20% - Accent1 2" xfId="2" xr:uid="{036D8A7F-1505-439E-BA20-B58C55C6D040}"/>
    <cellStyle name="Comma 2" xfId="23" xr:uid="{276380AD-7C7A-4A81-8137-3FC1428E8C65}"/>
    <cellStyle name="Hyperlink 2" xfId="9" xr:uid="{D8FD3B6E-9E8A-4C07-B9F0-EA59FD0A4297}"/>
    <cellStyle name="Normaali" xfId="0" builtinId="0"/>
    <cellStyle name="Normal 2" xfId="1" xr:uid="{7701EDD5-8885-425D-9292-9069E7E1E9BE}"/>
    <cellStyle name="Normal 2 2" xfId="10" xr:uid="{58BCCD01-1AAE-4061-9471-D75C48C6B141}"/>
    <cellStyle name="Normal 2 2 2" xfId="17" xr:uid="{92AD81FF-9F2A-4A97-AD48-D7F42D6B867B}"/>
    <cellStyle name="Normal 2 3" xfId="14" xr:uid="{33AFE860-CB1C-4FDD-80C3-DF0ACE2BD40D}"/>
    <cellStyle name="Normal 2 3 2 2" xfId="18" xr:uid="{1EEE0BB5-F2C9-4A23-8D52-AACB6AC5BFCB}"/>
    <cellStyle name="Normal 2 3 3" xfId="19" xr:uid="{4B6ADA32-D5DB-4845-ABC0-F80697022586}"/>
    <cellStyle name="Normal 2 4" xfId="13" xr:uid="{E13D6D14-298A-4BA4-8554-2EBD89A88706}"/>
    <cellStyle name="Normal 2 5 2" xfId="24" xr:uid="{9A23E5A8-2CE9-4F75-AD3D-6A04CF661CE5}"/>
    <cellStyle name="Normal 3" xfId="5" xr:uid="{83C82B43-BEB6-4BFF-9273-6DC9A8593DEE}"/>
    <cellStyle name="Normal 4" xfId="6" xr:uid="{0CE46DFC-00C2-4759-B9C5-65978B73BDD2}"/>
    <cellStyle name="Normal 4 2" xfId="16" xr:uid="{8CC63370-5E31-498D-9286-176D615D26D8}"/>
    <cellStyle name="Normal 5" xfId="7" xr:uid="{257ED765-5FBB-4285-A70C-8EBFF2D3DF1D}"/>
    <cellStyle name="Normal 5 2" xfId="22" xr:uid="{05183C24-A705-476D-8E84-7F24437BC0E9}"/>
    <cellStyle name="Normal 6" xfId="8" xr:uid="{C4B0F21A-A807-4485-960D-C45A5E13DACB}"/>
    <cellStyle name="Normal 6 2" xfId="21" xr:uid="{92641751-C37D-48A4-8C9E-CEF463EE17A9}"/>
    <cellStyle name="Normal 7" xfId="15" xr:uid="{0A8D0DE5-50D0-4F5D-B0A9-2B89105F4EE3}"/>
    <cellStyle name="Normal 8" xfId="20" xr:uid="{55744B80-AA82-4BF5-8C84-C0AF963CDFF6}"/>
    <cellStyle name="Note 2" xfId="3" xr:uid="{99798196-4C28-488C-81F7-F185C6C4FA00}"/>
    <cellStyle name="Percent 2" xfId="11" xr:uid="{934239FD-8EB6-4AEF-A1A4-C22EC3F1474C}"/>
    <cellStyle name="Percent 2 2" xfId="12" xr:uid="{EE1904B5-D549-40FE-9D6D-85FF06AB9B54}"/>
    <cellStyle name="Prosenttia" xfId="4" builtinId="5"/>
  </cellStyles>
  <dxfs count="0"/>
  <tableStyles count="0" defaultTableStyle="TableStyleMedium2" defaultPivotStyle="PivotStyleLight16"/>
  <colors>
    <mruColors>
      <color rgb="FFFF6A47"/>
      <color rgb="FFCC66FF"/>
      <color rgb="FF009999"/>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Kirjaston hiilijalanjäljen kehitys (tCO2e)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TULOKSET!$B$211</c:f>
              <c:strCache>
                <c:ptCount val="1"/>
                <c:pt idx="0">
                  <c:v>Scope 1</c:v>
                </c:pt>
              </c:strCache>
            </c:strRef>
          </c:tx>
          <c:spPr>
            <a:solidFill>
              <a:schemeClr val="accent1"/>
            </a:solidFill>
            <a:ln>
              <a:noFill/>
            </a:ln>
            <a:effectLst/>
          </c:spPr>
          <c:invertIfNegative val="0"/>
          <c:cat>
            <c:numRef>
              <c:f>TULOKSET!$D$210:$H$210</c:f>
              <c:numCache>
                <c:formatCode>General</c:formatCode>
                <c:ptCount val="5"/>
                <c:pt idx="0">
                  <c:v>2022</c:v>
                </c:pt>
                <c:pt idx="1">
                  <c:v>2023</c:v>
                </c:pt>
                <c:pt idx="2">
                  <c:v>2024</c:v>
                </c:pt>
                <c:pt idx="3">
                  <c:v>2025</c:v>
                </c:pt>
                <c:pt idx="4">
                  <c:v>2026</c:v>
                </c:pt>
              </c:numCache>
            </c:numRef>
          </c:cat>
          <c:val>
            <c:numRef>
              <c:f>TULOKSET!$D$211:$H$211</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0-137D-40DB-BBCA-0438CEAA781D}"/>
            </c:ext>
          </c:extLst>
        </c:ser>
        <c:ser>
          <c:idx val="1"/>
          <c:order val="1"/>
          <c:tx>
            <c:strRef>
              <c:f>TULOKSET!$B$212</c:f>
              <c:strCache>
                <c:ptCount val="1"/>
                <c:pt idx="0">
                  <c:v>Scope 2</c:v>
                </c:pt>
              </c:strCache>
            </c:strRef>
          </c:tx>
          <c:spPr>
            <a:solidFill>
              <a:schemeClr val="accent2"/>
            </a:solidFill>
            <a:ln>
              <a:noFill/>
            </a:ln>
            <a:effectLst/>
          </c:spPr>
          <c:invertIfNegative val="0"/>
          <c:cat>
            <c:numRef>
              <c:f>TULOKSET!$D$210:$H$210</c:f>
              <c:numCache>
                <c:formatCode>General</c:formatCode>
                <c:ptCount val="5"/>
                <c:pt idx="0">
                  <c:v>2022</c:v>
                </c:pt>
                <c:pt idx="1">
                  <c:v>2023</c:v>
                </c:pt>
                <c:pt idx="2">
                  <c:v>2024</c:v>
                </c:pt>
                <c:pt idx="3">
                  <c:v>2025</c:v>
                </c:pt>
                <c:pt idx="4">
                  <c:v>2026</c:v>
                </c:pt>
              </c:numCache>
            </c:numRef>
          </c:cat>
          <c:val>
            <c:numRef>
              <c:f>TULOKSET!$D$212:$H$212</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1-137D-40DB-BBCA-0438CEAA781D}"/>
            </c:ext>
          </c:extLst>
        </c:ser>
        <c:ser>
          <c:idx val="2"/>
          <c:order val="2"/>
          <c:tx>
            <c:strRef>
              <c:f>TULOKSET!$B$213</c:f>
              <c:strCache>
                <c:ptCount val="1"/>
                <c:pt idx="0">
                  <c:v>Scope 3: Ostetut tuotteet ja palvelut</c:v>
                </c:pt>
              </c:strCache>
            </c:strRef>
          </c:tx>
          <c:spPr>
            <a:solidFill>
              <a:schemeClr val="accent3"/>
            </a:solidFill>
            <a:ln>
              <a:noFill/>
            </a:ln>
            <a:effectLst/>
          </c:spPr>
          <c:invertIfNegative val="0"/>
          <c:cat>
            <c:numRef>
              <c:f>TULOKSET!$D$210:$H$210</c:f>
              <c:numCache>
                <c:formatCode>General</c:formatCode>
                <c:ptCount val="5"/>
                <c:pt idx="0">
                  <c:v>2022</c:v>
                </c:pt>
                <c:pt idx="1">
                  <c:v>2023</c:v>
                </c:pt>
                <c:pt idx="2">
                  <c:v>2024</c:v>
                </c:pt>
                <c:pt idx="3">
                  <c:v>2025</c:v>
                </c:pt>
                <c:pt idx="4">
                  <c:v>2026</c:v>
                </c:pt>
              </c:numCache>
            </c:numRef>
          </c:cat>
          <c:val>
            <c:numRef>
              <c:f>TULOKSET!$D$213:$H$213</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2-137D-40DB-BBCA-0438CEAA781D}"/>
            </c:ext>
          </c:extLst>
        </c:ser>
        <c:ser>
          <c:idx val="3"/>
          <c:order val="3"/>
          <c:tx>
            <c:strRef>
              <c:f>TULOKSET!$B$214</c:f>
              <c:strCache>
                <c:ptCount val="1"/>
                <c:pt idx="0">
                  <c:v>Scope 3: Käyttöomaisuus</c:v>
                </c:pt>
              </c:strCache>
            </c:strRef>
          </c:tx>
          <c:spPr>
            <a:solidFill>
              <a:schemeClr val="accent4"/>
            </a:solidFill>
            <a:ln>
              <a:noFill/>
            </a:ln>
            <a:effectLst/>
          </c:spPr>
          <c:invertIfNegative val="0"/>
          <c:cat>
            <c:numRef>
              <c:f>TULOKSET!$D$210:$H$210</c:f>
              <c:numCache>
                <c:formatCode>General</c:formatCode>
                <c:ptCount val="5"/>
                <c:pt idx="0">
                  <c:v>2022</c:v>
                </c:pt>
                <c:pt idx="1">
                  <c:v>2023</c:v>
                </c:pt>
                <c:pt idx="2">
                  <c:v>2024</c:v>
                </c:pt>
                <c:pt idx="3">
                  <c:v>2025</c:v>
                </c:pt>
                <c:pt idx="4">
                  <c:v>2026</c:v>
                </c:pt>
              </c:numCache>
            </c:numRef>
          </c:cat>
          <c:val>
            <c:numRef>
              <c:f>TULOKSET!$D$214:$H$214</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3-137D-40DB-BBCA-0438CEAA781D}"/>
            </c:ext>
          </c:extLst>
        </c:ser>
        <c:ser>
          <c:idx val="4"/>
          <c:order val="4"/>
          <c:tx>
            <c:strRef>
              <c:f>TULOKSET!$B$215</c:f>
              <c:strCache>
                <c:ptCount val="1"/>
                <c:pt idx="0">
                  <c:v>Scope 3: Polttoaineiden tuotanto ja energian siirtohäviöt</c:v>
                </c:pt>
              </c:strCache>
            </c:strRef>
          </c:tx>
          <c:spPr>
            <a:solidFill>
              <a:schemeClr val="accent5"/>
            </a:solidFill>
            <a:ln>
              <a:noFill/>
            </a:ln>
            <a:effectLst/>
          </c:spPr>
          <c:invertIfNegative val="0"/>
          <c:cat>
            <c:numRef>
              <c:f>TULOKSET!$D$210:$H$210</c:f>
              <c:numCache>
                <c:formatCode>General</c:formatCode>
                <c:ptCount val="5"/>
                <c:pt idx="0">
                  <c:v>2022</c:v>
                </c:pt>
                <c:pt idx="1">
                  <c:v>2023</c:v>
                </c:pt>
                <c:pt idx="2">
                  <c:v>2024</c:v>
                </c:pt>
                <c:pt idx="3">
                  <c:v>2025</c:v>
                </c:pt>
                <c:pt idx="4">
                  <c:v>2026</c:v>
                </c:pt>
              </c:numCache>
            </c:numRef>
          </c:cat>
          <c:val>
            <c:numRef>
              <c:f>TULOKSET!$D$215:$H$215</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4-137D-40DB-BBCA-0438CEAA781D}"/>
            </c:ext>
          </c:extLst>
        </c:ser>
        <c:ser>
          <c:idx val="5"/>
          <c:order val="5"/>
          <c:tx>
            <c:strRef>
              <c:f>TULOKSET!$B$216</c:f>
              <c:strCache>
                <c:ptCount val="1"/>
                <c:pt idx="0">
                  <c:v>Scope 3: Kuljetukset ja jakelu (upstream)</c:v>
                </c:pt>
              </c:strCache>
            </c:strRef>
          </c:tx>
          <c:spPr>
            <a:solidFill>
              <a:schemeClr val="accent6"/>
            </a:solidFill>
            <a:ln>
              <a:noFill/>
            </a:ln>
            <a:effectLst/>
          </c:spPr>
          <c:invertIfNegative val="0"/>
          <c:val>
            <c:numRef>
              <c:f>TULOKSET!$D$216:$H$216</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5-137D-40DB-BBCA-0438CEAA781D}"/>
            </c:ext>
          </c:extLst>
        </c:ser>
        <c:ser>
          <c:idx val="6"/>
          <c:order val="6"/>
          <c:tx>
            <c:strRef>
              <c:f>TULOKSET!$B$217</c:f>
              <c:strCache>
                <c:ptCount val="1"/>
                <c:pt idx="0">
                  <c:v>Scope 3: Jätteet</c:v>
                </c:pt>
              </c:strCache>
            </c:strRef>
          </c:tx>
          <c:spPr>
            <a:solidFill>
              <a:schemeClr val="accent1">
                <a:lumMod val="60000"/>
              </a:schemeClr>
            </a:solidFill>
            <a:ln>
              <a:noFill/>
            </a:ln>
            <a:effectLst/>
          </c:spPr>
          <c:invertIfNegative val="0"/>
          <c:cat>
            <c:numRef>
              <c:f>TULOKSET!$D$210:$H$210</c:f>
              <c:numCache>
                <c:formatCode>General</c:formatCode>
                <c:ptCount val="5"/>
                <c:pt idx="0">
                  <c:v>2022</c:v>
                </c:pt>
                <c:pt idx="1">
                  <c:v>2023</c:v>
                </c:pt>
                <c:pt idx="2">
                  <c:v>2024</c:v>
                </c:pt>
                <c:pt idx="3">
                  <c:v>2025</c:v>
                </c:pt>
                <c:pt idx="4">
                  <c:v>2026</c:v>
                </c:pt>
              </c:numCache>
            </c:numRef>
          </c:cat>
          <c:val>
            <c:numRef>
              <c:f>TULOKSET!$D$217:$H$217</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6-137D-40DB-BBCA-0438CEAA781D}"/>
            </c:ext>
          </c:extLst>
        </c:ser>
        <c:ser>
          <c:idx val="7"/>
          <c:order val="7"/>
          <c:tx>
            <c:strRef>
              <c:f>TULOKSET!$B$218</c:f>
              <c:strCache>
                <c:ptCount val="1"/>
                <c:pt idx="0">
                  <c:v>Scope 3: Liikematkustus</c:v>
                </c:pt>
              </c:strCache>
            </c:strRef>
          </c:tx>
          <c:spPr>
            <a:solidFill>
              <a:schemeClr val="accent2">
                <a:lumMod val="60000"/>
              </a:schemeClr>
            </a:solidFill>
            <a:ln>
              <a:noFill/>
            </a:ln>
            <a:effectLst/>
          </c:spPr>
          <c:invertIfNegative val="0"/>
          <c:cat>
            <c:numRef>
              <c:f>TULOKSET!$D$210:$H$210</c:f>
              <c:numCache>
                <c:formatCode>General</c:formatCode>
                <c:ptCount val="5"/>
                <c:pt idx="0">
                  <c:v>2022</c:v>
                </c:pt>
                <c:pt idx="1">
                  <c:v>2023</c:v>
                </c:pt>
                <c:pt idx="2">
                  <c:v>2024</c:v>
                </c:pt>
                <c:pt idx="3">
                  <c:v>2025</c:v>
                </c:pt>
                <c:pt idx="4">
                  <c:v>2026</c:v>
                </c:pt>
              </c:numCache>
            </c:numRef>
          </c:cat>
          <c:val>
            <c:numRef>
              <c:f>TULOKSET!$D$218:$H$218</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7-137D-40DB-BBCA-0438CEAA781D}"/>
            </c:ext>
          </c:extLst>
        </c:ser>
        <c:ser>
          <c:idx val="8"/>
          <c:order val="8"/>
          <c:tx>
            <c:strRef>
              <c:f>TULOKSET!$B$219</c:f>
              <c:strCache>
                <c:ptCount val="1"/>
                <c:pt idx="0">
                  <c:v>Scope 3: Töihin matkustaminen</c:v>
                </c:pt>
              </c:strCache>
            </c:strRef>
          </c:tx>
          <c:spPr>
            <a:solidFill>
              <a:schemeClr val="accent3">
                <a:lumMod val="60000"/>
              </a:schemeClr>
            </a:solidFill>
            <a:ln>
              <a:noFill/>
            </a:ln>
            <a:effectLst/>
          </c:spPr>
          <c:invertIfNegative val="0"/>
          <c:cat>
            <c:numRef>
              <c:f>TULOKSET!$D$210:$H$210</c:f>
              <c:numCache>
                <c:formatCode>General</c:formatCode>
                <c:ptCount val="5"/>
                <c:pt idx="0">
                  <c:v>2022</c:v>
                </c:pt>
                <c:pt idx="1">
                  <c:v>2023</c:v>
                </c:pt>
                <c:pt idx="2">
                  <c:v>2024</c:v>
                </c:pt>
                <c:pt idx="3">
                  <c:v>2025</c:v>
                </c:pt>
                <c:pt idx="4">
                  <c:v>2026</c:v>
                </c:pt>
              </c:numCache>
            </c:numRef>
          </c:cat>
          <c:val>
            <c:numRef>
              <c:f>TULOKSET!$D$219:$H$219</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8-137D-40DB-BBCA-0438CEAA781D}"/>
            </c:ext>
          </c:extLst>
        </c:ser>
        <c:ser>
          <c:idx val="9"/>
          <c:order val="9"/>
          <c:tx>
            <c:strRef>
              <c:f>TULOKSET!$B$220</c:f>
              <c:strCache>
                <c:ptCount val="1"/>
                <c:pt idx="0">
                  <c:v>Scope 3: Kuljetukset ja jakelu (downstream)</c:v>
                </c:pt>
              </c:strCache>
            </c:strRef>
          </c:tx>
          <c:spPr>
            <a:solidFill>
              <a:schemeClr val="accent4">
                <a:lumMod val="60000"/>
              </a:schemeClr>
            </a:solidFill>
            <a:ln>
              <a:noFill/>
            </a:ln>
            <a:effectLst/>
          </c:spPr>
          <c:invertIfNegative val="0"/>
          <c:cat>
            <c:numRef>
              <c:f>TULOKSET!$D$210:$H$210</c:f>
              <c:numCache>
                <c:formatCode>General</c:formatCode>
                <c:ptCount val="5"/>
                <c:pt idx="0">
                  <c:v>2022</c:v>
                </c:pt>
                <c:pt idx="1">
                  <c:v>2023</c:v>
                </c:pt>
                <c:pt idx="2">
                  <c:v>2024</c:v>
                </c:pt>
                <c:pt idx="3">
                  <c:v>2025</c:v>
                </c:pt>
                <c:pt idx="4">
                  <c:v>2026</c:v>
                </c:pt>
              </c:numCache>
            </c:numRef>
          </c:cat>
          <c:val>
            <c:numRef>
              <c:f>TULOKSET!$D$220:$H$220</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9-137D-40DB-BBCA-0438CEAA781D}"/>
            </c:ext>
          </c:extLst>
        </c:ser>
        <c:ser>
          <c:idx val="10"/>
          <c:order val="10"/>
          <c:tx>
            <c:strRef>
              <c:f>TULOKSET!$B$221</c:f>
              <c:strCache>
                <c:ptCount val="1"/>
                <c:pt idx="0">
                  <c:v>Scope 3: Myytyjen tuotteiden käyttö</c:v>
                </c:pt>
              </c:strCache>
            </c:strRef>
          </c:tx>
          <c:spPr>
            <a:solidFill>
              <a:schemeClr val="accent5">
                <a:lumMod val="60000"/>
              </a:schemeClr>
            </a:solidFill>
            <a:ln>
              <a:noFill/>
            </a:ln>
            <a:effectLst/>
          </c:spPr>
          <c:invertIfNegative val="0"/>
          <c:val>
            <c:numRef>
              <c:f>TULOKSET!$D$221:$H$221</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A-137D-40DB-BBCA-0438CEAA781D}"/>
            </c:ext>
          </c:extLst>
        </c:ser>
        <c:ser>
          <c:idx val="11"/>
          <c:order val="11"/>
          <c:tx>
            <c:strRef>
              <c:f>TULOKSET!$B$222</c:f>
              <c:strCache>
                <c:ptCount val="1"/>
                <c:pt idx="0">
                  <c:v>Scope 3: Myytyjen tuotteiden käytöstä poisto</c:v>
                </c:pt>
              </c:strCache>
            </c:strRef>
          </c:tx>
          <c:spPr>
            <a:solidFill>
              <a:schemeClr val="accent6">
                <a:lumMod val="60000"/>
              </a:schemeClr>
            </a:solidFill>
            <a:ln>
              <a:noFill/>
            </a:ln>
            <a:effectLst/>
          </c:spPr>
          <c:invertIfNegative val="0"/>
          <c:val>
            <c:numRef>
              <c:f>TULOKSET!$D$222:$H$222</c:f>
              <c:numCache>
                <c:formatCode>_-* #,##0.0_-;\-* #,##0.0_-;_-* "-"??_-;_-@_-</c:formatCode>
                <c:ptCount val="5"/>
                <c:pt idx="0">
                  <c:v>0</c:v>
                </c:pt>
                <c:pt idx="1">
                  <c:v>0</c:v>
                </c:pt>
                <c:pt idx="2">
                  <c:v>0</c:v>
                </c:pt>
                <c:pt idx="3">
                  <c:v>0</c:v>
                </c:pt>
                <c:pt idx="4">
                  <c:v>0</c:v>
                </c:pt>
              </c:numCache>
            </c:numRef>
          </c:val>
          <c:extLst>
            <c:ext xmlns:c16="http://schemas.microsoft.com/office/drawing/2014/chart" uri="{C3380CC4-5D6E-409C-BE32-E72D297353CC}">
              <c16:uniqueId val="{0000000B-137D-40DB-BBCA-0438CEAA781D}"/>
            </c:ext>
          </c:extLst>
        </c:ser>
        <c:dLbls>
          <c:showLegendKey val="0"/>
          <c:showVal val="0"/>
          <c:showCatName val="0"/>
          <c:showSerName val="0"/>
          <c:showPercent val="0"/>
          <c:showBubbleSize val="0"/>
        </c:dLbls>
        <c:gapWidth val="150"/>
        <c:overlap val="100"/>
        <c:axId val="834396927"/>
        <c:axId val="834383199"/>
        <c:extLst/>
      </c:barChart>
      <c:catAx>
        <c:axId val="834396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4383199"/>
        <c:crosses val="autoZero"/>
        <c:auto val="1"/>
        <c:lblAlgn val="ctr"/>
        <c:lblOffset val="100"/>
        <c:noMultiLvlLbl val="0"/>
      </c:catAx>
      <c:valAx>
        <c:axId val="834383199"/>
        <c:scaling>
          <c:orientation val="minMax"/>
        </c:scaling>
        <c:delete val="0"/>
        <c:axPos val="l"/>
        <c:majorGridlines>
          <c:spPr>
            <a:ln w="9525" cap="flat" cmpd="sng" algn="ctr">
              <a:solidFill>
                <a:schemeClr val="tx1">
                  <a:lumMod val="15000"/>
                  <a:lumOff val="85000"/>
                </a:schemeClr>
              </a:solidFill>
              <a:round/>
            </a:ln>
            <a:effectLst/>
          </c:spPr>
        </c:majorGridlines>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4396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2022 kokonaishiilijalanjälki 637 tCO2e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TULOKSET!$D$210</c:f>
              <c:strCache>
                <c:ptCount val="1"/>
                <c:pt idx="0">
                  <c:v>2022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A3E-43E3-AB2F-461C9223227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A3E-43E3-AB2F-461C9223227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A3E-43E3-AB2F-461C9223227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A3E-43E3-AB2F-461C9223227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A3E-43E3-AB2F-461C9223227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8A3E-43E3-AB2F-461C9223227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8A3E-43E3-AB2F-461C9223227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8A3E-43E3-AB2F-461C9223227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8A3E-43E3-AB2F-461C9223227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8A3E-43E3-AB2F-461C92232277}"/>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A3E-43E3-AB2F-461C92232277}"/>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A3E-43E3-AB2F-461C92232277}"/>
              </c:ext>
            </c:extLst>
          </c:dPt>
          <c:dLbls>
            <c:dLbl>
              <c:idx val="0"/>
              <c:tx>
                <c:rich>
                  <a:bodyPr/>
                  <a:lstStyle/>
                  <a:p>
                    <a:r>
                      <a:rPr lang="en-US"/>
                      <a:t>&lt;</a:t>
                    </a:r>
                    <a:r>
                      <a:rPr lang="en-US" baseline="0"/>
                      <a:t> 1%</a:t>
                    </a:r>
                    <a:endParaRPr lang="en-US"/>
                  </a:p>
                </c:rich>
              </c:tx>
              <c:dLblPos val="ctr"/>
              <c:showLegendKey val="0"/>
              <c:showVal val="0"/>
              <c:showCatName val="0"/>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1-8A3E-43E3-AB2F-461C922322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TULOKSET!$B$211:$B$222</c:f>
              <c:strCache>
                <c:ptCount val="12"/>
                <c:pt idx="0">
                  <c:v>Scope 1</c:v>
                </c:pt>
                <c:pt idx="1">
                  <c:v>Scope 2</c:v>
                </c:pt>
                <c:pt idx="2">
                  <c:v>Scope 3: Ostetut tuotteet ja palvelut</c:v>
                </c:pt>
                <c:pt idx="3">
                  <c:v>Scope 3: Käyttöomaisuus</c:v>
                </c:pt>
                <c:pt idx="4">
                  <c:v>Scope 3: Polttoaineiden tuotanto ja energian siirtohäviöt</c:v>
                </c:pt>
                <c:pt idx="5">
                  <c:v>Scope 3: Kuljetukset ja jakelu (upstream)</c:v>
                </c:pt>
                <c:pt idx="6">
                  <c:v>Scope 3: Jätteet</c:v>
                </c:pt>
                <c:pt idx="7">
                  <c:v>Scope 3: Liikematkustus</c:v>
                </c:pt>
                <c:pt idx="8">
                  <c:v>Scope 3: Töihin matkustaminen</c:v>
                </c:pt>
                <c:pt idx="9">
                  <c:v>Scope 3: Kuljetukset ja jakelu (downstream)</c:v>
                </c:pt>
                <c:pt idx="10">
                  <c:v>Scope 3: Myytyjen tuotteiden käyttö</c:v>
                </c:pt>
                <c:pt idx="11">
                  <c:v>Scope 3: Myytyjen tuotteiden käytöstä poisto</c:v>
                </c:pt>
              </c:strCache>
            </c:strRef>
          </c:cat>
          <c:val>
            <c:numRef>
              <c:f>TULOKSET!$D$211:$D$222</c:f>
              <c:numCache>
                <c:formatCode>_-* #,##0.0_-;\-* #,##0.0_-;_-*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8-8A3E-43E3-AB2F-461C9223227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247651</xdr:colOff>
      <xdr:row>13</xdr:row>
      <xdr:rowOff>114302</xdr:rowOff>
    </xdr:from>
    <xdr:to>
      <xdr:col>12</xdr:col>
      <xdr:colOff>304801</xdr:colOff>
      <xdr:row>40</xdr:row>
      <xdr:rowOff>38100</xdr:rowOff>
    </xdr:to>
    <xdr:grpSp>
      <xdr:nvGrpSpPr>
        <xdr:cNvPr id="21" name="Group 20">
          <a:extLst>
            <a:ext uri="{FF2B5EF4-FFF2-40B4-BE49-F238E27FC236}">
              <a16:creationId xmlns:a16="http://schemas.microsoft.com/office/drawing/2014/main" id="{03BA6830-90C3-41D6-BB33-9BED3385B30D}"/>
            </a:ext>
          </a:extLst>
        </xdr:cNvPr>
        <xdr:cNvGrpSpPr>
          <a:grpSpLocks noChangeAspect="1"/>
        </xdr:cNvGrpSpPr>
      </xdr:nvGrpSpPr>
      <xdr:grpSpPr>
        <a:xfrm>
          <a:off x="247651" y="2495552"/>
          <a:ext cx="8162925" cy="4295773"/>
          <a:chOff x="3719736" y="1665506"/>
          <a:chExt cx="8399951" cy="4420500"/>
        </a:xfrm>
      </xdr:grpSpPr>
      <xdr:sp macro="" textlink="">
        <xdr:nvSpPr>
          <xdr:cNvPr id="24" name="Text Placeholder 5">
            <a:extLst>
              <a:ext uri="{FF2B5EF4-FFF2-40B4-BE49-F238E27FC236}">
                <a16:creationId xmlns:a16="http://schemas.microsoft.com/office/drawing/2014/main" id="{A2B157D6-E2D9-4CFC-9171-2E05F87A9737}"/>
              </a:ext>
            </a:extLst>
          </xdr:cNvPr>
          <xdr:cNvSpPr txBox="1">
            <a:spLocks/>
          </xdr:cNvSpPr>
        </xdr:nvSpPr>
        <xdr:spPr>
          <a:xfrm>
            <a:off x="9565721" y="5700943"/>
            <a:ext cx="2553966" cy="385063"/>
          </a:xfrm>
          <a:prstGeom prst="rect">
            <a:avLst/>
          </a:prstGeom>
        </xdr:spPr>
        <xdr:txBody>
          <a:bodyPr vert="horz" wrap="square" lIns="0" tIns="0" rIns="0" bIns="0" rtlCol="0" anchor="t" anchorCtr="0">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fi-FI" sz="900">
                <a:latin typeface="Proxima Nova"/>
              </a:rPr>
              <a:t>Ei olennainen päästökategoria kirjastoille. Kaikki muut kategoriat otetaan huomioon.</a:t>
            </a:r>
            <a:endParaRPr lang="fi-FI" sz="900"/>
          </a:p>
        </xdr:txBody>
      </xdr:sp>
      <xdr:pic>
        <xdr:nvPicPr>
          <xdr:cNvPr id="26" name="Picture 25">
            <a:extLst>
              <a:ext uri="{FF2B5EF4-FFF2-40B4-BE49-F238E27FC236}">
                <a16:creationId xmlns:a16="http://schemas.microsoft.com/office/drawing/2014/main" id="{618A36EE-6051-45CD-BA96-092A8B4CDE66}"/>
              </a:ext>
            </a:extLst>
          </xdr:cNvPr>
          <xdr:cNvPicPr>
            <a:picLocks noChangeAspect="1"/>
          </xdr:cNvPicPr>
        </xdr:nvPicPr>
        <xdr:blipFill>
          <a:blip xmlns:r="http://schemas.openxmlformats.org/officeDocument/2006/relationships" r:embed="rId1"/>
          <a:stretch>
            <a:fillRect/>
          </a:stretch>
        </xdr:blipFill>
        <xdr:spPr>
          <a:xfrm>
            <a:off x="3719736" y="1665506"/>
            <a:ext cx="8064896" cy="3878431"/>
          </a:xfrm>
          <a:prstGeom prst="rect">
            <a:avLst/>
          </a:prstGeom>
        </xdr:spPr>
      </xdr:pic>
      <xdr:pic>
        <xdr:nvPicPr>
          <xdr:cNvPr id="29" name="Graphic 24">
            <a:extLst>
              <a:ext uri="{FF2B5EF4-FFF2-40B4-BE49-F238E27FC236}">
                <a16:creationId xmlns:a16="http://schemas.microsoft.com/office/drawing/2014/main" id="{35E1B50E-D3AC-41C9-A37B-9C77AEEB57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061167" y="5622531"/>
            <a:ext cx="446961" cy="446961"/>
          </a:xfrm>
          <a:prstGeom prst="rect">
            <a:avLst/>
          </a:prstGeom>
        </xdr:spPr>
      </xdr:pic>
      <xdr:pic>
        <xdr:nvPicPr>
          <xdr:cNvPr id="32" name="Graphic 26">
            <a:extLst>
              <a:ext uri="{FF2B5EF4-FFF2-40B4-BE49-F238E27FC236}">
                <a16:creationId xmlns:a16="http://schemas.microsoft.com/office/drawing/2014/main" id="{8DC21A41-29CF-4695-BBB4-D657C95F26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688288" y="3520326"/>
            <a:ext cx="446961" cy="446961"/>
          </a:xfrm>
          <a:prstGeom prst="rect">
            <a:avLst/>
          </a:prstGeom>
        </xdr:spPr>
      </xdr:pic>
      <xdr:pic>
        <xdr:nvPicPr>
          <xdr:cNvPr id="33" name="Graphic 27">
            <a:extLst>
              <a:ext uri="{FF2B5EF4-FFF2-40B4-BE49-F238E27FC236}">
                <a16:creationId xmlns:a16="http://schemas.microsoft.com/office/drawing/2014/main" id="{B5101915-3D22-48FF-AB67-AA72309638E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855001" y="4365104"/>
            <a:ext cx="446961" cy="446961"/>
          </a:xfrm>
          <a:prstGeom prst="rect">
            <a:avLst/>
          </a:prstGeom>
        </xdr:spPr>
      </xdr:pic>
      <xdr:pic>
        <xdr:nvPicPr>
          <xdr:cNvPr id="34" name="Graphic 28">
            <a:extLst>
              <a:ext uri="{FF2B5EF4-FFF2-40B4-BE49-F238E27FC236}">
                <a16:creationId xmlns:a16="http://schemas.microsoft.com/office/drawing/2014/main" id="{2F2410D2-3195-40EF-820B-FE655C3F6B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869552" y="3592216"/>
            <a:ext cx="446961" cy="446961"/>
          </a:xfrm>
          <a:prstGeom prst="rect">
            <a:avLst/>
          </a:prstGeom>
        </xdr:spPr>
      </xdr:pic>
      <xdr:pic>
        <xdr:nvPicPr>
          <xdr:cNvPr id="36" name="Graphic 29">
            <a:extLst>
              <a:ext uri="{FF2B5EF4-FFF2-40B4-BE49-F238E27FC236}">
                <a16:creationId xmlns:a16="http://schemas.microsoft.com/office/drawing/2014/main" id="{4B7D78F3-DCA4-4D72-A5DF-7595207C3F4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0977075" y="3081503"/>
            <a:ext cx="446961" cy="446961"/>
          </a:xfrm>
          <a:prstGeom prst="rect">
            <a:avLst/>
          </a:prstGeom>
        </xdr:spPr>
      </xdr:pic>
    </xdr:grpSp>
    <xdr:clientData/>
  </xdr:twoCellAnchor>
  <xdr:twoCellAnchor>
    <xdr:from>
      <xdr:col>3</xdr:col>
      <xdr:colOff>533401</xdr:colOff>
      <xdr:row>22</xdr:row>
      <xdr:rowOff>104777</xdr:rowOff>
    </xdr:from>
    <xdr:to>
      <xdr:col>4</xdr:col>
      <xdr:colOff>339100</xdr:colOff>
      <xdr:row>25</xdr:row>
      <xdr:rowOff>53352</xdr:rowOff>
    </xdr:to>
    <xdr:pic>
      <xdr:nvPicPr>
        <xdr:cNvPr id="2" name="Graphic 26">
          <a:extLst>
            <a:ext uri="{FF2B5EF4-FFF2-40B4-BE49-F238E27FC236}">
              <a16:creationId xmlns:a16="http://schemas.microsoft.com/office/drawing/2014/main" id="{FE890EEA-556C-4A17-9C30-5B19DCFBFBA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981326" y="3943352"/>
          <a:ext cx="434349" cy="43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17461</xdr:colOff>
      <xdr:row>167</xdr:row>
      <xdr:rowOff>80963</xdr:rowOff>
    </xdr:from>
    <xdr:to>
      <xdr:col>6</xdr:col>
      <xdr:colOff>746919</xdr:colOff>
      <xdr:row>205</xdr:row>
      <xdr:rowOff>0</xdr:rowOff>
    </xdr:to>
    <xdr:graphicFrame macro="">
      <xdr:nvGraphicFramePr>
        <xdr:cNvPr id="2" name="Chart 1">
          <a:extLst>
            <a:ext uri="{FF2B5EF4-FFF2-40B4-BE49-F238E27FC236}">
              <a16:creationId xmlns:a16="http://schemas.microsoft.com/office/drawing/2014/main" id="{EEC94FAF-370D-4A53-BD7A-4A268BF55F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595311</xdr:colOff>
      <xdr:row>167</xdr:row>
      <xdr:rowOff>92868</xdr:rowOff>
    </xdr:from>
    <xdr:to>
      <xdr:col>9</xdr:col>
      <xdr:colOff>0</xdr:colOff>
      <xdr:row>205</xdr:row>
      <xdr:rowOff>11906</xdr:rowOff>
    </xdr:to>
    <xdr:graphicFrame macro="">
      <xdr:nvGraphicFramePr>
        <xdr:cNvPr id="3" name="Chart 2">
          <a:extLst>
            <a:ext uri="{FF2B5EF4-FFF2-40B4-BE49-F238E27FC236}">
              <a16:creationId xmlns:a16="http://schemas.microsoft.com/office/drawing/2014/main" id="{E60882FF-8F66-4FF5-9BA9-64820E6D38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joakimarvius\Library\Mail%20Downloads\BQ_NT8\Finance\rachel\Board%20Report\Board%20report-New\Bdrpt2000\October\Board%20Report-Oct\marg.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Users\joakimarvius\Library\Mail%20Downloads\dldnc005pn2\_STRAUBBE$\Finance\managers\Actl04\clo1104\CE1104\Noth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Users\joakimarvius\Library\Mail%20Downloads\susny736\pdmsdirs\Transfer\02-tues\book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U\EXCISE\Factsheets\BOARDNEW.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ibd-msr\msref\Lorenzo\Master%20Masseto%20-%20Phase%203%20-%2018.03.02%20-%20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Q:\wlehn\EXCEL\JA%202003\MIETFW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TEMP\Docs%20Roman&#233;e%20+%20Margaux\TanguyC\TANGUY\TanguyC\BRITAN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U\H&amp;L\Hilton\Jan%2004\multiple%20tren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
      <sheetName val="Cat. 2"/>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Control"/>
      <sheetName val="LBO"/>
      <sheetName val="Projections"/>
      <sheetName val="Legal Entity and Accountant"/>
      <sheetName val="Days summary"/>
      <sheetName val="by dept"/>
      <sheetName val="MEX95IB"/>
      <sheetName val="Table000208"/>
      <sheetName val="Trans Ty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WEEKLYVLS"/>
      <sheetName val="ACTUALS"/>
      <sheetName val="KPIs VLS"/>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pt"/>
      <sheetName val="Sheet1"/>
      <sheetName val="%govtax"/>
      <sheetName val="FST graphs"/>
      <sheetName val="BOARDNEW"/>
      <sheetName val="D1+2"/>
      <sheetName val="D3"/>
      <sheetName val="E2"/>
      <sheetName val="F1"/>
      <sheetName val="G2&amp;g3 "/>
      <sheetName val="J1"/>
      <sheetName val="M1"/>
      <sheetName val="tax b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ManagerCode"/>
      <sheetName val="Cover Page"/>
      <sheetName val="Scenario"/>
      <sheetName val="Print Master"/>
      <sheetName val="Perimeter Eyechart"/>
      <sheetName val="Output(EyeChart)"/>
      <sheetName val="Dispo Schedule"/>
      <sheetName val="ROLLUP"/>
      <sheetName val="Next Buyer analysis"/>
      <sheetName val="-- New Model --&gt;"/>
      <sheetName val="Main"/>
      <sheetName val="Returns"/>
      <sheetName val="Semi-An Unlevered"/>
      <sheetName val="CFS Summary"/>
      <sheetName val="Levered WaterFall"/>
      <sheetName val="Equity Partner Distribution"/>
      <sheetName val="Post Post"/>
      <sheetName val="Book Value"/>
      <sheetName val="Comps"/>
      <sheetName val="-- Underwriting Outputs --&gt;"/>
      <sheetName val="Cover"/>
      <sheetName val="Annual CF"/>
      <sheetName val="Description"/>
      <sheetName val="Rent Roll"/>
      <sheetName val="Semi-An CF"/>
      <sheetName val="Semi-An CF (0)"/>
      <sheetName val="Lease Flows"/>
      <sheetName val="Sum Lease Flows"/>
      <sheetName val="Baskets"/>
      <sheetName val="-- Underwriting Inputs --&gt;"/>
      <sheetName val="Input"/>
      <sheetName val="Pre-InputPage"/>
      <sheetName val="From Lease DB"/>
      <sheetName val="Lazard Database"/>
      <sheetName val="Sqm Expiry by Type"/>
      <sheetName val="Do Not Delete ==&gt;"/>
      <sheetName val="Semi-An CF (1)"/>
      <sheetName val="Semi-An CF (2)"/>
      <sheetName val="Semi-An CF (3)"/>
      <sheetName val="Semi-An CF (4)"/>
      <sheetName val="Semi-An CF (5)"/>
      <sheetName val="Semi-An CF (6)"/>
      <sheetName val="Semi-An CF (7)"/>
      <sheetName val="Semi-An CF (8)"/>
      <sheetName val="Semi-An CF (9)"/>
      <sheetName val="Semi-An CF (10)"/>
      <sheetName val="Semi-An CF (11)"/>
      <sheetName val="Semi-An CF (12)"/>
      <sheetName val="Semi-An CF (13)"/>
      <sheetName val="Semi-An CF (14)"/>
      <sheetName val="Semi-An CF (15)"/>
      <sheetName val="Semi-An CF (16)"/>
      <sheetName val="Semi-An CF (17)"/>
      <sheetName val="Semi-An CF (18)"/>
      <sheetName val="Semi-An CF (19)"/>
      <sheetName val="Semi-An CF (20)"/>
      <sheetName val="Semi-An CF (21)"/>
      <sheetName val="Semi-An CF (22)"/>
      <sheetName val="Semi-An CF (23)"/>
      <sheetName val="Semi-An CF (24)"/>
      <sheetName val="Semi-An CF (25)"/>
      <sheetName val="Semi-An CF (26)"/>
      <sheetName val="Semi-An CF (27)"/>
      <sheetName val="Semi-An CF (28)"/>
      <sheetName val="Semi-An CF (29)"/>
      <sheetName val="Semi-An CF (30)"/>
      <sheetName val="Semi-An CF (31)"/>
      <sheetName val="Semi-An CF (32)"/>
      <sheetName val="Semi-An CF (33)"/>
      <sheetName val="Semi-An CF (34)"/>
      <sheetName val="Semi-An CF (35)"/>
      <sheetName val="Semi-An CF (36)"/>
      <sheetName val="Semi-An CF (37)"/>
      <sheetName val="Semi-An CF (38)"/>
      <sheetName val="Semi-An CF (39)"/>
      <sheetName val="Semi-An CF (40)"/>
      <sheetName val="Semi-An CF (41)"/>
      <sheetName val="Semi-An CF (42)"/>
      <sheetName val="Semi-An CF (43)"/>
      <sheetName val="Semi-An CF (44)"/>
      <sheetName val="Semi-An CF (45)"/>
      <sheetName val="Semi-An CF (46)"/>
      <sheetName val="Semi-An CF (47)"/>
      <sheetName val="Semi-An CF (48)"/>
      <sheetName val="Semi-An CF (49)"/>
      <sheetName val="Semi-An CF (50)"/>
      <sheetName val="Semi-An CF (51)"/>
      <sheetName val="Semi-An CF (52)"/>
      <sheetName val="Semi-An CF (53)"/>
      <sheetName val="Semi-An CF (54)"/>
      <sheetName val="Semi-An CF (55)"/>
      <sheetName val="Semi-An CF (56)"/>
      <sheetName val="Semi-An CF (57)"/>
      <sheetName val="Semi-An CF (58)"/>
      <sheetName val="Semi-An CF (59)"/>
      <sheetName val="Semi-An CF (60)"/>
      <sheetName val="Semi-An CF (61)"/>
      <sheetName val="Semi-An CF (62)"/>
      <sheetName val="Semi-An CF (63)"/>
      <sheetName val="Semi-An CF (64)"/>
      <sheetName val="Semi-An CF (65)"/>
      <sheetName val="Semi-An CF (66)"/>
      <sheetName val="Semi-An CF (67)"/>
      <sheetName val="Semi-An CF (68)"/>
      <sheetName val="Semi-An CF (69)"/>
      <sheetName val="Semi-An CF (70)"/>
      <sheetName val="Semi-An CF (71)"/>
      <sheetName val="Semi-An CF (72)"/>
      <sheetName val="Semi-An CF (73)"/>
      <sheetName val="Semi-An CF (74)"/>
      <sheetName val="Semi-An CF (75)"/>
      <sheetName val="Semi-An CF (76)"/>
      <sheetName val="Semi-An CF (77)"/>
      <sheetName val="Semi-An CF (78)"/>
      <sheetName val="Semi-An CF (79)"/>
      <sheetName val="Semi-An CF (80)"/>
      <sheetName val="Semi-An CF (81)"/>
      <sheetName val="Semi-An CF (82)"/>
      <sheetName val="Semi-An CF (83)"/>
      <sheetName val="Semi-An CF (84)"/>
      <sheetName val="Semi-An CF (85)"/>
      <sheetName val="Semi-An CF (86)"/>
      <sheetName val="Semi-An CF (87)"/>
      <sheetName val="Semi-An CF (88)"/>
      <sheetName val="Semi-An CF (89)"/>
      <sheetName val="Semi-An CF (90)"/>
      <sheetName val="Semi-An CF (91)"/>
      <sheetName val="Semi-An CF (92)"/>
      <sheetName val="Semi-An CF (93)"/>
      <sheetName val="Semi-An CF (94)"/>
      <sheetName val="Semi-An CF (95)"/>
      <sheetName val="Semi-An CF (96)"/>
      <sheetName val="Semi-An CF (97)"/>
      <sheetName val="Semi-An CF (98)"/>
      <sheetName val="Semi-An CF (99)"/>
      <sheetName val="Semi-An CF (100)"/>
      <sheetName val="Semi-An CF (101)"/>
      <sheetName val="Semi-An CF (102)"/>
      <sheetName val="Semi-An CF (103)"/>
      <sheetName val="Semi-An CF (104)"/>
      <sheetName val="Semi-An CF (105)"/>
      <sheetName val="Semi-An CF (106)"/>
      <sheetName val="Semi-An CF (107)"/>
      <sheetName val="Semi-An CF (108)"/>
      <sheetName val="Semi-An CF (109)"/>
      <sheetName val="Semi-An CF (110)"/>
      <sheetName val="Semi-An CF (111)"/>
      <sheetName val="Semi-An CF (112)"/>
      <sheetName val="Fund Model Cover"/>
      <sheetName val="Param"/>
      <sheetName val="MainMenu"/>
      <sheetName val="AssetSelection"/>
      <sheetName val="DataEntrySQL"/>
      <sheetName val="Input Table"/>
      <sheetName val="Input Sensitivity"/>
      <sheetName val="OutputPage_03"/>
      <sheetName val="OutputPage_02"/>
      <sheetName val="OutputPage_01"/>
      <sheetName val="OutputPages"/>
      <sheetName val="Output Sensitivity"/>
      <sheetName val="Fund Assumptions"/>
      <sheetName val="Graph Summary"/>
      <sheetName val="Switch Control"/>
      <sheetName val="MarketRents"/>
      <sheetName val="MarketRents(MX)"/>
      <sheetName val="Potential"/>
      <sheetName val="Potential(MX)"/>
      <sheetName val="Rents"/>
      <sheetName val="Rents(MX)"/>
      <sheetName val="RecoveredSC"/>
      <sheetName val="RecoveredSC(MX)"/>
      <sheetName val="TotalRecoverable"/>
      <sheetName val="TotalRecoverable(MX)"/>
      <sheetName val="ICI"/>
      <sheetName val="ICI(MX)"/>
      <sheetName val="Insurance"/>
      <sheetName val="Insurance(MX)"/>
      <sheetName val="PropertyMngt"/>
      <sheetName val="PropertyMngt(MX)"/>
      <sheetName val="AgencyFeeOnRents"/>
      <sheetName val="AgencyFeeOnRents(MX)"/>
      <sheetName val="OtherOrdinaryCosts"/>
      <sheetName val="OtherOrdinaryCosts(MX)"/>
      <sheetName val="MarketingCosts"/>
      <sheetName val="MarketingCosts(MX)"/>
      <sheetName val="Capex"/>
      <sheetName val="Capex(MX)"/>
      <sheetName val="TI"/>
      <sheetName val="TI(MX)"/>
      <sheetName val="AfDc"/>
      <sheetName val="Investor Purchase Price"/>
      <sheetName val="Implied OMV (MS)"/>
      <sheetName val="Capital Gain(MS)"/>
      <sheetName val="Capital Gain_(Loss)"/>
      <sheetName val="Dispo Value"/>
      <sheetName val="I.Chart"/>
      <sheetName val="Debt"/>
      <sheetName val="IMSER Valuation"/>
      <sheetName val="CCN"/>
      <sheetName val="Single Asset Unlevered CF"/>
      <sheetName val="Fund Unlevered CF"/>
      <sheetName val="Fund Levered CF"/>
      <sheetName val="Sheet1"/>
      <sheetName val="Fund Summary Balance Sheet"/>
      <sheetName val="Trend Analysis"/>
      <sheetName val="Income Statement &amp; BS Account"/>
      <sheetName val="Success Fees SGR"/>
      <sheetName val="OutputPlus"/>
      <sheetName val="OutputPlusNoRotation"/>
      <sheetName val="Appendix - Model Assumptions"/>
      <sheetName val="Appendix - Tenant Schedule"/>
      <sheetName val="Appendix D - Asset Database"/>
      <sheetName val="Appendix - Portfolio Summary"/>
      <sheetName val="Appendix Vacant"/>
      <sheetName val="Appendix -Tenant Concen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FWW"/>
      <sheetName val="Krone"/>
      <sheetName val="Austria"/>
      <sheetName val="MIETTW"/>
      <sheetName val="MIETMEYE"/>
      <sheetName val="Zahlung zum 20.04.1998"/>
      <sheetName val="MIETAUST"/>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eet2"/>
      <sheetName val="Sheet 1"/>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E22D-8C63-4CB8-8E5E-09D2CCB71CC1}">
  <sheetPr>
    <tabColor theme="2" tint="-0.249977111117893"/>
  </sheetPr>
  <dimension ref="A1:BY263"/>
  <sheetViews>
    <sheetView topLeftCell="A59" zoomScaleNormal="100" workbookViewId="0">
      <selection activeCell="O17" sqref="O17"/>
    </sheetView>
  </sheetViews>
  <sheetFormatPr defaultColWidth="9.42578125" defaultRowHeight="12.75"/>
  <cols>
    <col min="1" max="1" width="3.85546875" style="1" customWidth="1"/>
    <col min="2" max="2" width="23.42578125" style="1" customWidth="1"/>
    <col min="3" max="16384" width="9.42578125" style="1"/>
  </cols>
  <sheetData>
    <row r="1" spans="1:77" ht="18.75">
      <c r="A1" s="53"/>
      <c r="B1" s="30" t="s">
        <v>0</v>
      </c>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row>
    <row r="2" spans="1:77" ht="15">
      <c r="A2" s="2"/>
      <c r="B2" s="41" t="s">
        <v>1</v>
      </c>
      <c r="C2" s="2"/>
      <c r="D2" s="10"/>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row>
    <row r="3" spans="1:77" ht="15">
      <c r="A3" s="2"/>
      <c r="B3" s="41" t="s">
        <v>2</v>
      </c>
      <c r="C3" s="2"/>
      <c r="D3" s="10"/>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row>
    <row r="4" spans="1:77" ht="15">
      <c r="A4" s="2"/>
      <c r="B4" s="41"/>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row>
    <row r="5" spans="1:77" ht="15">
      <c r="A5" s="2"/>
      <c r="B5" s="42" t="s">
        <v>3</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row>
    <row r="6" spans="1:77" ht="15">
      <c r="A6" s="2"/>
      <c r="B6" s="41" t="s">
        <v>4</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row>
    <row r="7" spans="1:77" ht="15">
      <c r="A7" s="2"/>
      <c r="B7" s="41" t="s">
        <v>5</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row>
    <row r="8" spans="1:77" ht="15">
      <c r="A8" s="2"/>
      <c r="B8" s="41" t="s">
        <v>6</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row>
    <row r="9" spans="1:77">
      <c r="A9" s="2"/>
      <c r="B9" s="3"/>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row>
    <row r="10" spans="1:77">
      <c r="A10" s="2"/>
      <c r="B10" s="2" t="s">
        <v>7</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row>
    <row r="11" spans="1:77">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row>
    <row r="12" spans="1:77">
      <c r="A12" s="2"/>
      <c r="B12" s="2"/>
      <c r="C12" s="2"/>
      <c r="D12" s="2"/>
      <c r="E12" s="2"/>
      <c r="F12" s="2"/>
      <c r="G12" s="2"/>
      <c r="H12" s="2"/>
      <c r="I12" s="2"/>
      <c r="J12" s="2"/>
      <c r="K12" s="2"/>
      <c r="L12" s="8"/>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row>
    <row r="13" spans="1:77">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row>
    <row r="14" spans="1:77">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row>
    <row r="15" spans="1:77">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row>
    <row r="16" spans="1:77">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row>
    <row r="17" spans="1:77">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row>
    <row r="18" spans="1:77">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row>
    <row r="19" spans="1:77">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row>
    <row r="20" spans="1:77">
      <c r="A20" s="2"/>
      <c r="B20" s="8"/>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row>
    <row r="21" spans="1:77">
      <c r="A21" s="2"/>
      <c r="B21" s="7"/>
      <c r="C21" s="2"/>
      <c r="D21" s="2"/>
      <c r="E21" s="2"/>
      <c r="F21" s="2"/>
      <c r="G21"/>
      <c r="H21" s="2"/>
      <c r="I21" s="2"/>
      <c r="J21" s="2"/>
      <c r="K21" s="2"/>
      <c r="L21" s="2"/>
      <c r="M21" s="2"/>
      <c r="N21" s="2"/>
      <c r="O21" s="8"/>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row>
    <row r="22" spans="1:77">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row>
    <row r="23" spans="1:77">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row>
    <row r="24" spans="1:77">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row>
    <row r="25" spans="1:77">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row>
    <row r="26" spans="1:77">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row>
    <row r="27" spans="1:77">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row>
    <row r="28" spans="1:77">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row>
    <row r="29" spans="1:77">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row>
    <row r="30" spans="1:77">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row>
    <row r="31" spans="1:77">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row>
    <row r="32" spans="1:77">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row>
    <row r="33" spans="1:77">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row>
    <row r="34" spans="1:77">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row>
    <row r="35" spans="1:77">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row>
    <row r="36" spans="1:77">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row>
    <row r="37" spans="1:77">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row>
    <row r="38" spans="1:77">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row>
    <row r="39" spans="1:77">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row>
    <row r="40" spans="1:77">
      <c r="A40" s="2"/>
      <c r="B40" s="7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row>
    <row r="41" spans="1:77">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row>
    <row r="42" spans="1:77" s="31" customFormat="1" ht="18.75">
      <c r="B42" s="30" t="s">
        <v>8</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row>
    <row r="43" spans="1:77" s="2" customFormat="1" ht="18.75">
      <c r="B43" s="238"/>
    </row>
    <row r="44" spans="1:77" s="2" customFormat="1" ht="13.35" customHeight="1">
      <c r="B44" s="52" t="s">
        <v>9</v>
      </c>
    </row>
    <row r="45" spans="1:77" s="2" customFormat="1" ht="13.35" customHeight="1">
      <c r="B45" s="41" t="s">
        <v>10</v>
      </c>
    </row>
    <row r="46" spans="1:77" s="2" customFormat="1" ht="13.35" customHeight="1">
      <c r="B46" s="41"/>
    </row>
    <row r="47" spans="1:77" s="2" customFormat="1" ht="13.35" customHeight="1">
      <c r="B47" s="32" t="s">
        <v>11</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row>
    <row r="48" spans="1:77" s="2" customFormat="1" ht="13.35" customHeight="1">
      <c r="B48" s="55" t="s">
        <v>12</v>
      </c>
      <c r="C48" s="543"/>
      <c r="D48" s="543"/>
      <c r="E48" s="543"/>
      <c r="F48" s="543"/>
      <c r="G48" s="543"/>
      <c r="H48" s="543"/>
      <c r="I48" s="543"/>
      <c r="J48" s="543"/>
      <c r="K48" s="543"/>
      <c r="L48" s="543"/>
    </row>
    <row r="49" spans="1:31" s="2" customFormat="1" ht="13.35" customHeight="1">
      <c r="B49" s="54" t="s">
        <v>13</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row>
    <row r="50" spans="1:31" s="2" customFormat="1" ht="13.35" customHeight="1">
      <c r="A50" s="8"/>
      <c r="B50" s="55" t="s">
        <v>14</v>
      </c>
      <c r="C50" s="543"/>
      <c r="D50" s="543"/>
      <c r="E50" s="543"/>
      <c r="F50" s="72"/>
      <c r="G50" s="543"/>
      <c r="H50" s="543"/>
      <c r="I50" s="543"/>
      <c r="J50" s="543"/>
      <c r="K50" s="543"/>
      <c r="L50" s="543"/>
    </row>
    <row r="51" spans="1:31" s="2" customFormat="1" ht="13.35" customHeight="1">
      <c r="B51" s="33" t="s">
        <v>15</v>
      </c>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row>
    <row r="52" spans="1:31" s="2" customFormat="1" ht="13.35" customHeight="1">
      <c r="B52" s="55" t="s">
        <v>16</v>
      </c>
      <c r="C52" s="28"/>
      <c r="D52" s="28"/>
      <c r="E52" s="28"/>
      <c r="F52" s="28"/>
      <c r="G52" s="28"/>
      <c r="H52" s="28"/>
      <c r="I52" s="28"/>
      <c r="J52" s="28"/>
      <c r="K52" s="28"/>
      <c r="L52" s="28"/>
    </row>
    <row r="53" spans="1:31" s="2" customFormat="1" ht="13.35" customHeight="1">
      <c r="A53" s="8"/>
      <c r="B53" s="56" t="s">
        <v>17</v>
      </c>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row>
    <row r="54" spans="1:31" s="2" customFormat="1" ht="13.35" customHeight="1">
      <c r="B54" s="57" t="s">
        <v>18</v>
      </c>
      <c r="C54" s="38"/>
      <c r="D54" s="38"/>
      <c r="E54" s="38"/>
      <c r="F54" s="38"/>
      <c r="G54" s="38"/>
      <c r="H54" s="38"/>
      <c r="I54" s="38"/>
      <c r="J54" s="38"/>
      <c r="K54" s="38"/>
      <c r="L54" s="38"/>
    </row>
    <row r="55" spans="1:31" s="2" customFormat="1" ht="13.35" customHeight="1">
      <c r="B55" s="58" t="s">
        <v>19</v>
      </c>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row>
    <row r="56" spans="1:31" s="2" customFormat="1" ht="13.35" customHeight="1">
      <c r="B56" s="57" t="s">
        <v>20</v>
      </c>
      <c r="C56" s="29"/>
      <c r="D56" s="29"/>
      <c r="E56" s="29"/>
      <c r="F56" s="29"/>
      <c r="G56" s="29"/>
      <c r="H56" s="29"/>
      <c r="I56" s="29"/>
      <c r="J56" s="29"/>
      <c r="K56" s="29"/>
      <c r="L56" s="29"/>
    </row>
    <row r="57" spans="1:31" s="2" customFormat="1" ht="13.35" customHeight="1">
      <c r="B57" s="58" t="s">
        <v>21</v>
      </c>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row>
    <row r="58" spans="1:31" s="2" customFormat="1" ht="13.35" customHeight="1">
      <c r="B58" s="57" t="s">
        <v>22</v>
      </c>
      <c r="C58" s="29"/>
      <c r="D58" s="29"/>
      <c r="E58" s="29"/>
      <c r="F58" s="29"/>
      <c r="G58" s="29"/>
      <c r="H58" s="29"/>
      <c r="I58" s="29"/>
      <c r="J58" s="29"/>
      <c r="K58" s="29"/>
      <c r="L58" s="29"/>
    </row>
    <row r="59" spans="1:31" s="2" customFormat="1" ht="13.35" customHeight="1">
      <c r="B59" s="58" t="s">
        <v>23</v>
      </c>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row>
    <row r="60" spans="1:31" s="2" customFormat="1" ht="13.35" customHeight="1">
      <c r="B60" s="57" t="s">
        <v>24</v>
      </c>
      <c r="C60" s="29"/>
      <c r="D60" s="29"/>
      <c r="E60" s="29"/>
      <c r="F60" s="29"/>
      <c r="G60" s="29"/>
      <c r="H60" s="29"/>
      <c r="I60" s="29"/>
      <c r="J60" s="29"/>
      <c r="K60" s="29"/>
      <c r="L60" s="29"/>
    </row>
    <row r="61" spans="1:31" s="2" customFormat="1" ht="13.35" customHeight="1">
      <c r="B61" s="56" t="s">
        <v>25</v>
      </c>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row>
    <row r="62" spans="1:31" s="2" customFormat="1" ht="13.35" customHeight="1">
      <c r="B62" s="57" t="s">
        <v>26</v>
      </c>
      <c r="C62" s="38"/>
      <c r="D62" s="38"/>
      <c r="E62" s="38"/>
      <c r="F62" s="38"/>
      <c r="G62" s="38"/>
      <c r="H62" s="38"/>
      <c r="I62" s="38"/>
      <c r="J62" s="38"/>
      <c r="K62" s="38"/>
      <c r="L62" s="36"/>
    </row>
    <row r="63" spans="1:31" s="2" customFormat="1" ht="13.35" customHeight="1">
      <c r="B63" s="56" t="s">
        <v>27</v>
      </c>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row>
    <row r="64" spans="1:31" s="2" customFormat="1" ht="13.35" customHeight="1">
      <c r="B64" s="57" t="s">
        <v>28</v>
      </c>
      <c r="C64" s="39"/>
      <c r="D64" s="39"/>
      <c r="E64" s="39"/>
      <c r="F64" s="39"/>
      <c r="G64" s="39"/>
      <c r="H64" s="39"/>
      <c r="I64" s="39"/>
      <c r="J64" s="39"/>
      <c r="K64" s="39"/>
    </row>
    <row r="65" spans="1:31" s="2" customFormat="1" ht="13.35" customHeight="1">
      <c r="A65" s="8"/>
      <c r="B65" s="56" t="s">
        <v>29</v>
      </c>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row>
    <row r="66" spans="1:31" s="2" customFormat="1" ht="13.35" customHeight="1">
      <c r="B66" s="57" t="s">
        <v>30</v>
      </c>
      <c r="C66" s="38"/>
      <c r="D66" s="38"/>
      <c r="E66" s="38"/>
      <c r="F66" s="38"/>
      <c r="G66" s="38"/>
      <c r="H66" s="38"/>
      <c r="I66" s="38"/>
      <c r="J66" s="38"/>
      <c r="K66" s="38"/>
    </row>
    <row r="67" spans="1:31" s="2" customFormat="1" ht="13.35" customHeight="1">
      <c r="B67" s="56" t="s">
        <v>31</v>
      </c>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row>
    <row r="68" spans="1:31" s="2" customFormat="1" ht="13.35" customHeight="1">
      <c r="B68" s="97" t="s">
        <v>32</v>
      </c>
      <c r="C68" s="39"/>
      <c r="D68" s="39"/>
      <c r="E68" s="39"/>
      <c r="F68" s="39"/>
      <c r="G68" s="39"/>
      <c r="H68" s="39"/>
      <c r="I68" s="39"/>
      <c r="J68" s="39"/>
      <c r="K68" s="39"/>
    </row>
    <row r="69" spans="1:31" s="2" customFormat="1" ht="13.35" customHeight="1">
      <c r="A69" s="8"/>
      <c r="B69" s="56" t="s">
        <v>33</v>
      </c>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row>
    <row r="70" spans="1:31" s="2" customFormat="1" ht="13.35" customHeight="1">
      <c r="B70" s="57" t="s">
        <v>34</v>
      </c>
      <c r="C70" s="39"/>
      <c r="D70" s="39"/>
      <c r="E70" s="39"/>
      <c r="F70" s="39"/>
      <c r="G70" s="39"/>
      <c r="H70" s="39"/>
      <c r="I70" s="39"/>
      <c r="J70" s="39"/>
      <c r="K70" s="39"/>
    </row>
    <row r="71" spans="1:31" s="2" customFormat="1" ht="13.35" customHeight="1">
      <c r="A71" s="8"/>
      <c r="B71" s="56" t="s">
        <v>35</v>
      </c>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row>
    <row r="72" spans="1:31" s="2" customFormat="1" ht="13.35" customHeight="1">
      <c r="B72" s="97" t="s">
        <v>36</v>
      </c>
      <c r="C72" s="39"/>
      <c r="D72" s="39"/>
      <c r="E72" s="39"/>
      <c r="F72" s="39"/>
      <c r="G72" s="39"/>
      <c r="H72" s="39"/>
      <c r="I72" s="39"/>
      <c r="J72" s="39"/>
      <c r="K72" s="39"/>
    </row>
    <row r="73" spans="1:31" s="2" customFormat="1" ht="13.35" customHeight="1">
      <c r="B73" s="56" t="s">
        <v>37</v>
      </c>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row>
    <row r="74" spans="1:31" s="2" customFormat="1" ht="13.35" customHeight="1">
      <c r="B74" s="57" t="s">
        <v>38</v>
      </c>
      <c r="C74" s="39"/>
      <c r="D74" s="39"/>
      <c r="E74" s="39"/>
      <c r="F74" s="39"/>
      <c r="G74" s="39"/>
      <c r="H74" s="39"/>
      <c r="I74" s="39"/>
      <c r="J74" s="39"/>
      <c r="K74" s="39"/>
    </row>
    <row r="75" spans="1:31" s="2" customFormat="1" ht="13.35" customHeight="1">
      <c r="A75" s="8"/>
      <c r="B75" s="56" t="s">
        <v>39</v>
      </c>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row>
    <row r="76" spans="1:31" s="2" customFormat="1" ht="13.35" customHeight="1">
      <c r="B76" s="139" t="s">
        <v>40</v>
      </c>
      <c r="C76" s="39"/>
      <c r="D76" s="39"/>
      <c r="E76" s="39"/>
      <c r="F76" s="39"/>
      <c r="G76" s="39"/>
      <c r="H76" s="39"/>
      <c r="I76" s="39"/>
      <c r="J76" s="39"/>
      <c r="K76" s="39"/>
    </row>
    <row r="77" spans="1:31" s="2" customFormat="1" ht="13.35" customHeight="1">
      <c r="B77" s="56" t="s">
        <v>41</v>
      </c>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row>
    <row r="78" spans="1:31" s="2" customFormat="1" ht="13.35" customHeight="1">
      <c r="B78" s="57" t="s">
        <v>42</v>
      </c>
      <c r="C78" s="39"/>
      <c r="D78" s="39"/>
      <c r="E78" s="39"/>
      <c r="F78" s="39"/>
      <c r="G78" s="39"/>
      <c r="H78" s="39"/>
      <c r="I78" s="39"/>
      <c r="J78" s="39"/>
      <c r="K78" s="39"/>
    </row>
    <row r="79" spans="1:31" s="2" customFormat="1" ht="13.35" customHeight="1">
      <c r="B79" s="56" t="s">
        <v>43</v>
      </c>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row>
    <row r="80" spans="1:31" s="2" customFormat="1" ht="13.35" customHeight="1">
      <c r="B80" s="97" t="s">
        <v>44</v>
      </c>
      <c r="C80" s="39"/>
      <c r="D80" s="39"/>
      <c r="E80" s="39"/>
      <c r="F80" s="39"/>
      <c r="G80" s="39"/>
      <c r="H80" s="39"/>
      <c r="I80" s="39"/>
      <c r="J80" s="39"/>
      <c r="K80" s="39"/>
    </row>
    <row r="81" spans="2:31" s="2" customFormat="1" ht="13.35" customHeight="1">
      <c r="B81" s="56" t="s">
        <v>45</v>
      </c>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row>
    <row r="82" spans="2:31" s="2" customFormat="1" ht="13.35" customHeight="1">
      <c r="B82" s="97" t="s">
        <v>46</v>
      </c>
      <c r="C82" s="39"/>
      <c r="D82" s="39"/>
      <c r="E82" s="39"/>
      <c r="F82" s="39"/>
      <c r="G82" s="39"/>
      <c r="H82" s="39"/>
      <c r="I82" s="39"/>
      <c r="J82" s="39"/>
      <c r="K82" s="39"/>
    </row>
    <row r="83" spans="2:31" s="2" customFormat="1" ht="13.35" customHeight="1"/>
    <row r="84" spans="2:31" s="2" customFormat="1" ht="13.35" customHeight="1">
      <c r="B84" s="41" t="s">
        <v>47</v>
      </c>
    </row>
    <row r="85" spans="2:31" s="2" customFormat="1" ht="13.35" customHeight="1">
      <c r="B85" s="41"/>
    </row>
    <row r="86" spans="2:31" s="2" customFormat="1" ht="15">
      <c r="B86" s="41"/>
    </row>
    <row r="87" spans="2:31" s="2" customFormat="1" ht="15">
      <c r="B87" s="41"/>
    </row>
    <row r="88" spans="2:31" s="2" customFormat="1" ht="15">
      <c r="B88" s="43"/>
    </row>
    <row r="89" spans="2:31" s="37" customFormat="1" ht="18.75">
      <c r="B89" s="43"/>
    </row>
    <row r="90" spans="2:31" s="2" customFormat="1">
      <c r="D90" s="10"/>
    </row>
    <row r="91" spans="2:31" s="2" customFormat="1"/>
    <row r="92" spans="2:31" s="2" customFormat="1">
      <c r="B92" s="9"/>
    </row>
    <row r="93" spans="2:31" s="2" customFormat="1"/>
    <row r="94" spans="2:31" s="2" customFormat="1"/>
    <row r="95" spans="2:31" s="2" customFormat="1"/>
    <row r="96" spans="2:31" s="2" customFormat="1">
      <c r="B96" s="3"/>
    </row>
    <row r="97" spans="2:7" s="2" customFormat="1"/>
    <row r="98" spans="2:7" s="2" customFormat="1"/>
    <row r="99" spans="2:7" s="2" customFormat="1"/>
    <row r="100" spans="2:7" s="2" customFormat="1"/>
    <row r="101" spans="2:7" s="2" customFormat="1"/>
    <row r="102" spans="2:7" s="2" customFormat="1"/>
    <row r="103" spans="2:7" s="2" customFormat="1"/>
    <row r="104" spans="2:7" s="2" customFormat="1"/>
    <row r="105" spans="2:7" s="2" customFormat="1"/>
    <row r="106" spans="2:7" s="2" customFormat="1">
      <c r="B106" s="8"/>
    </row>
    <row r="107" spans="2:7" s="2" customFormat="1">
      <c r="B107" s="7"/>
      <c r="G107"/>
    </row>
    <row r="108" spans="2:7" s="2" customFormat="1"/>
    <row r="109" spans="2:7" s="2" customFormat="1"/>
    <row r="110" spans="2:7" s="2" customFormat="1"/>
    <row r="111" spans="2:7" s="2" customFormat="1"/>
    <row r="112" spans="2:7"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pans="2:2" s="2" customFormat="1">
      <c r="B129" s="6"/>
    </row>
    <row r="130" spans="2:2" s="2" customFormat="1">
      <c r="B130" s="5"/>
    </row>
    <row r="131" spans="2:2" s="2" customFormat="1">
      <c r="B131" s="4"/>
    </row>
    <row r="132" spans="2:2" s="2" customFormat="1">
      <c r="B132" s="3"/>
    </row>
    <row r="133" spans="2:2" s="2" customFormat="1"/>
    <row r="134" spans="2:2" s="2" customFormat="1"/>
    <row r="135" spans="2:2" s="2" customFormat="1"/>
    <row r="136" spans="2:2" s="2" customFormat="1"/>
    <row r="137" spans="2:2" s="2" customFormat="1"/>
    <row r="138" spans="2:2" s="2" customFormat="1"/>
    <row r="139" spans="2:2" s="2" customFormat="1"/>
    <row r="140" spans="2:2" s="2" customFormat="1"/>
    <row r="141" spans="2:2" s="2" customFormat="1"/>
    <row r="142" spans="2:2" s="2" customFormat="1"/>
    <row r="143" spans="2:2" s="2" customFormat="1"/>
    <row r="144" spans="2:2"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sheetData>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FAB3-DCEE-42F0-A7ED-532DE092B136}">
  <sheetPr>
    <tabColor theme="7"/>
  </sheetPr>
  <dimension ref="A1:E70"/>
  <sheetViews>
    <sheetView workbookViewId="0">
      <selection activeCell="K18" sqref="K18"/>
    </sheetView>
  </sheetViews>
  <sheetFormatPr defaultColWidth="8.7109375" defaultRowHeight="12.75"/>
  <cols>
    <col min="1" max="16384" width="8.7109375" style="93"/>
  </cols>
  <sheetData>
    <row r="1" spans="1:5" s="95" customFormat="1" ht="15.75">
      <c r="A1" s="96" t="s">
        <v>90</v>
      </c>
      <c r="B1" s="96"/>
    </row>
    <row r="2" spans="1:5" s="94" customFormat="1"/>
    <row r="3" spans="1:5" s="94" customFormat="1"/>
    <row r="4" spans="1:5" s="94" customFormat="1"/>
    <row r="5" spans="1:5" s="94" customFormat="1"/>
    <row r="6" spans="1:5" s="94" customFormat="1"/>
    <row r="7" spans="1:5" s="94" customFormat="1"/>
    <row r="8" spans="1:5" s="94" customFormat="1" ht="13.5" thickBot="1"/>
    <row r="9" spans="1:5" s="94" customFormat="1">
      <c r="B9" s="526" t="s">
        <v>367</v>
      </c>
      <c r="C9" s="527"/>
      <c r="D9" s="527"/>
      <c r="E9" s="528"/>
    </row>
    <row r="10" spans="1:5" s="94" customFormat="1">
      <c r="B10" s="529"/>
      <c r="C10" s="530"/>
      <c r="D10" s="530"/>
      <c r="E10" s="531"/>
    </row>
    <row r="11" spans="1:5" s="94" customFormat="1" ht="13.5" thickBot="1">
      <c r="B11" s="532"/>
      <c r="C11" s="533"/>
      <c r="D11" s="533"/>
      <c r="E11" s="534"/>
    </row>
    <row r="12" spans="1:5" s="94" customFormat="1"/>
    <row r="13" spans="1:5" s="94" customFormat="1"/>
    <row r="14" spans="1:5" s="94" customFormat="1"/>
    <row r="15" spans="1:5" s="94" customFormat="1"/>
    <row r="16" spans="1:5" s="94" customFormat="1"/>
    <row r="17" s="94" customFormat="1"/>
    <row r="18" s="94" customFormat="1"/>
    <row r="19" s="94" customFormat="1"/>
    <row r="20" s="94" customFormat="1"/>
    <row r="21" s="94" customFormat="1"/>
    <row r="22" s="94" customFormat="1"/>
    <row r="23" s="94" customFormat="1"/>
    <row r="24" s="94" customFormat="1"/>
    <row r="25" s="94" customFormat="1"/>
    <row r="26" s="94" customFormat="1"/>
    <row r="27" s="94" customFormat="1"/>
    <row r="28" s="94" customFormat="1"/>
    <row r="29" s="94" customFormat="1" ht="13.5" customHeight="1"/>
    <row r="30" s="94" customFormat="1"/>
    <row r="31" s="94" customFormat="1"/>
    <row r="32" s="94" customFormat="1"/>
    <row r="33" s="94" customFormat="1"/>
    <row r="34" s="94" customFormat="1"/>
    <row r="35" s="94" customFormat="1"/>
    <row r="36" s="94" customFormat="1"/>
    <row r="37" s="94" customFormat="1"/>
    <row r="38" s="94" customFormat="1"/>
    <row r="39" s="94" customFormat="1"/>
    <row r="40" s="94" customFormat="1"/>
    <row r="41" s="94" customFormat="1"/>
    <row r="42" s="94" customFormat="1"/>
    <row r="43" s="94" customFormat="1"/>
    <row r="44" s="94" customFormat="1"/>
    <row r="45" s="94" customFormat="1"/>
    <row r="46" s="94" customFormat="1"/>
    <row r="47" s="94" customFormat="1"/>
    <row r="48" s="94" customFormat="1"/>
    <row r="49" s="94" customFormat="1"/>
    <row r="50" s="94" customFormat="1"/>
    <row r="51" s="94" customFormat="1"/>
    <row r="52" s="94" customFormat="1"/>
    <row r="53" s="94" customFormat="1"/>
    <row r="54" s="94" customFormat="1"/>
    <row r="55" s="94" customFormat="1"/>
    <row r="56" s="94" customFormat="1"/>
    <row r="57" s="94" customFormat="1"/>
    <row r="58" s="94" customFormat="1"/>
    <row r="59" s="94" customFormat="1"/>
    <row r="60" s="94" customFormat="1"/>
    <row r="61" s="94" customFormat="1"/>
    <row r="62" s="94" customFormat="1"/>
    <row r="63" s="94" customFormat="1"/>
    <row r="64" s="94" customFormat="1"/>
    <row r="65" s="94" customFormat="1"/>
    <row r="66" s="94" customFormat="1"/>
    <row r="67" s="94" customFormat="1"/>
    <row r="68" s="94" customFormat="1"/>
    <row r="69" s="94" customFormat="1"/>
    <row r="70" s="94" customFormat="1"/>
  </sheetData>
  <mergeCells count="1">
    <mergeCell ref="B9:E11"/>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26B3F-6B3B-4E95-8803-9C74898B9C8D}">
  <sheetPr>
    <tabColor theme="7"/>
  </sheetPr>
  <dimension ref="A1:M35"/>
  <sheetViews>
    <sheetView showGridLines="0" zoomScaleNormal="100" workbookViewId="0">
      <selection activeCell="K34" sqref="K34"/>
    </sheetView>
  </sheetViews>
  <sheetFormatPr defaultRowHeight="12.75"/>
  <cols>
    <col min="1" max="1" width="3.5703125" customWidth="1"/>
    <col min="2" max="2" width="28.85546875" bestFit="1" customWidth="1"/>
    <col min="3" max="3" width="9.42578125" customWidth="1"/>
    <col min="4" max="4" width="10.5703125" customWidth="1"/>
    <col min="5" max="5" width="8.5703125" customWidth="1"/>
    <col min="7" max="8" width="8.42578125" customWidth="1"/>
    <col min="9" max="9" width="14.5703125" customWidth="1"/>
    <col min="10" max="10" width="14.7109375" customWidth="1"/>
    <col min="11" max="11" width="79.85546875" customWidth="1"/>
    <col min="13" max="13" width="12.140625" customWidth="1"/>
  </cols>
  <sheetData>
    <row r="1" spans="1:13" s="12" customFormat="1" ht="15.75">
      <c r="A1" s="11" t="s">
        <v>368</v>
      </c>
      <c r="B1" s="11"/>
      <c r="D1" s="11"/>
    </row>
    <row r="2" spans="1:13" ht="34.5" customHeight="1">
      <c r="B2" s="535" t="s">
        <v>369</v>
      </c>
      <c r="C2" s="535"/>
      <c r="D2" s="535"/>
      <c r="E2" s="535"/>
      <c r="F2" s="535"/>
      <c r="G2" s="535"/>
      <c r="H2" s="535"/>
      <c r="I2" s="535"/>
      <c r="J2" s="535"/>
      <c r="K2" s="535"/>
      <c r="L2" s="63"/>
    </row>
    <row r="4" spans="1:13">
      <c r="B4" s="22"/>
      <c r="C4" s="108" t="s">
        <v>53</v>
      </c>
      <c r="D4" s="75">
        <v>2022</v>
      </c>
      <c r="E4" s="75">
        <v>2023</v>
      </c>
      <c r="F4" s="75">
        <v>2024</v>
      </c>
      <c r="G4" s="75">
        <v>2025</v>
      </c>
      <c r="H4" s="75">
        <v>2026</v>
      </c>
      <c r="I4" s="75" t="s">
        <v>304</v>
      </c>
      <c r="J4" s="75" t="s">
        <v>305</v>
      </c>
      <c r="K4" s="76" t="s">
        <v>54</v>
      </c>
    </row>
    <row r="5" spans="1:13">
      <c r="B5" s="129" t="s">
        <v>370</v>
      </c>
      <c r="C5" s="130"/>
      <c r="D5" s="130"/>
      <c r="E5" s="130"/>
      <c r="F5" s="130"/>
      <c r="G5" s="130"/>
      <c r="H5" s="130"/>
      <c r="I5" s="130"/>
      <c r="J5" s="130"/>
      <c r="K5" s="131"/>
      <c r="M5" s="87" t="s">
        <v>303</v>
      </c>
    </row>
    <row r="6" spans="1:13">
      <c r="B6" s="46"/>
      <c r="C6" s="59"/>
      <c r="D6" s="246"/>
      <c r="E6" s="16"/>
      <c r="F6" s="16"/>
      <c r="G6" s="16"/>
      <c r="H6" s="16"/>
      <c r="I6" s="16"/>
      <c r="J6" s="16"/>
      <c r="K6" s="16"/>
      <c r="L6" s="24"/>
      <c r="M6" s="87" t="s">
        <v>306</v>
      </c>
    </row>
    <row r="7" spans="1:13" ht="12.6" customHeight="1">
      <c r="B7" s="16"/>
      <c r="C7" s="219"/>
      <c r="D7" s="242"/>
      <c r="E7" s="16"/>
      <c r="F7" s="16"/>
      <c r="G7" s="16"/>
      <c r="H7" s="16"/>
      <c r="I7" s="16"/>
      <c r="J7" s="16"/>
      <c r="K7" s="16"/>
      <c r="M7" s="85" t="s">
        <v>308</v>
      </c>
    </row>
    <row r="8" spans="1:13">
      <c r="B8" s="147"/>
      <c r="C8" s="59"/>
      <c r="D8" s="17"/>
      <c r="E8" s="16"/>
      <c r="F8" s="16"/>
      <c r="G8" s="16"/>
      <c r="H8" s="16"/>
      <c r="I8" s="16"/>
      <c r="J8" s="16"/>
      <c r="K8" s="16"/>
      <c r="M8" s="86" t="s">
        <v>311</v>
      </c>
    </row>
    <row r="9" spans="1:13">
      <c r="B9" s="145"/>
      <c r="C9" s="59"/>
      <c r="D9" s="17"/>
      <c r="E9" s="16"/>
      <c r="F9" s="16"/>
      <c r="G9" s="16"/>
      <c r="H9" s="16"/>
      <c r="I9" s="16"/>
      <c r="J9" s="16"/>
      <c r="K9" s="16"/>
    </row>
    <row r="10" spans="1:13">
      <c r="B10" s="146"/>
      <c r="C10" s="17"/>
      <c r="D10" s="17"/>
      <c r="E10" s="16"/>
      <c r="F10" s="16"/>
      <c r="G10" s="16"/>
      <c r="H10" s="16"/>
      <c r="I10" s="16"/>
      <c r="J10" s="16"/>
      <c r="K10" s="16"/>
    </row>
    <row r="11" spans="1:13">
      <c r="B11" s="129" t="s">
        <v>371</v>
      </c>
      <c r="C11" s="130"/>
      <c r="D11" s="130"/>
      <c r="E11" s="130"/>
      <c r="F11" s="130"/>
      <c r="G11" s="130"/>
      <c r="H11" s="130"/>
      <c r="I11" s="130"/>
      <c r="J11" s="130"/>
      <c r="K11" s="131"/>
    </row>
    <row r="12" spans="1:13">
      <c r="B12" s="46"/>
      <c r="C12" s="16"/>
      <c r="D12" s="17"/>
      <c r="E12" s="16"/>
      <c r="F12" s="16"/>
      <c r="G12" s="16"/>
      <c r="H12" s="16"/>
      <c r="I12" s="16"/>
      <c r="J12" s="16"/>
      <c r="K12" s="16"/>
    </row>
    <row r="13" spans="1:13">
      <c r="B13" s="138"/>
      <c r="C13" s="16"/>
      <c r="D13" s="17"/>
      <c r="E13" s="16"/>
      <c r="F13" s="16"/>
      <c r="G13" s="16"/>
      <c r="H13" s="16"/>
      <c r="I13" s="16"/>
      <c r="J13" s="16"/>
      <c r="K13" s="16"/>
    </row>
    <row r="14" spans="1:13">
      <c r="B14" s="138"/>
      <c r="C14" s="16"/>
      <c r="D14" s="17"/>
      <c r="E14" s="16"/>
      <c r="F14" s="16"/>
      <c r="G14" s="16"/>
      <c r="H14" s="16"/>
      <c r="I14" s="16"/>
      <c r="J14" s="16"/>
      <c r="K14" s="16"/>
    </row>
    <row r="15" spans="1:13">
      <c r="B15" s="138"/>
      <c r="C15" s="16"/>
      <c r="D15" s="17"/>
      <c r="E15" s="16"/>
      <c r="F15" s="16"/>
      <c r="G15" s="16"/>
      <c r="H15" s="16"/>
      <c r="I15" s="16"/>
      <c r="J15" s="16"/>
      <c r="K15" s="16"/>
    </row>
    <row r="16" spans="1:13">
      <c r="B16" s="138"/>
      <c r="C16" s="16"/>
      <c r="D16" s="17"/>
      <c r="E16" s="16"/>
      <c r="F16" s="16"/>
      <c r="G16" s="16"/>
      <c r="H16" s="16"/>
      <c r="I16" s="16"/>
      <c r="J16" s="16"/>
      <c r="K16" s="16"/>
    </row>
    <row r="17" spans="2:11">
      <c r="B17" s="138"/>
      <c r="C17" s="16"/>
      <c r="D17" s="17"/>
      <c r="E17" s="16"/>
      <c r="F17" s="16"/>
      <c r="G17" s="16"/>
      <c r="H17" s="16"/>
      <c r="I17" s="16"/>
      <c r="J17" s="16"/>
      <c r="K17" s="16"/>
    </row>
    <row r="18" spans="2:11">
      <c r="B18" s="138"/>
      <c r="C18" s="16"/>
      <c r="D18" s="17"/>
      <c r="E18" s="16"/>
      <c r="F18" s="16"/>
      <c r="G18" s="16"/>
      <c r="H18" s="16"/>
      <c r="I18" s="16"/>
      <c r="J18" s="16"/>
      <c r="K18" s="16"/>
    </row>
    <row r="19" spans="2:11">
      <c r="B19" s="138"/>
      <c r="C19" s="16"/>
      <c r="D19" s="17"/>
      <c r="E19" s="16"/>
      <c r="F19" s="16"/>
      <c r="G19" s="16"/>
      <c r="H19" s="16"/>
      <c r="I19" s="16"/>
      <c r="J19" s="16"/>
      <c r="K19" s="16"/>
    </row>
    <row r="20" spans="2:11">
      <c r="B20" s="138"/>
      <c r="C20" s="16"/>
      <c r="D20" s="17"/>
      <c r="E20" s="16"/>
      <c r="F20" s="16"/>
      <c r="G20" s="16"/>
      <c r="H20" s="16"/>
      <c r="I20" s="16"/>
      <c r="J20" s="16"/>
      <c r="K20" s="16"/>
    </row>
    <row r="21" spans="2:11">
      <c r="B21" s="89" t="s">
        <v>320</v>
      </c>
      <c r="C21" s="16"/>
      <c r="D21" s="17"/>
      <c r="E21" s="16"/>
      <c r="F21" s="16"/>
      <c r="G21" s="16"/>
      <c r="H21" s="16"/>
      <c r="I21" s="16"/>
      <c r="J21" s="16"/>
      <c r="K21" s="16"/>
    </row>
    <row r="24" spans="2:11">
      <c r="E24" s="19"/>
    </row>
    <row r="25" spans="2:11">
      <c r="B25" s="64"/>
      <c r="D25" s="69"/>
      <c r="E25" s="64"/>
    </row>
    <row r="26" spans="2:11">
      <c r="D26" s="62"/>
      <c r="E26" s="19"/>
    </row>
    <row r="28" spans="2:11">
      <c r="D28" s="69"/>
    </row>
    <row r="33" spans="2:5">
      <c r="B33" s="64"/>
      <c r="C33" s="22"/>
      <c r="D33" s="64"/>
      <c r="E33" s="64"/>
    </row>
    <row r="34" spans="2:5">
      <c r="B34" s="22"/>
      <c r="C34" s="19"/>
    </row>
    <row r="35" spans="2:5">
      <c r="B35" s="22"/>
      <c r="C35" s="19"/>
    </row>
  </sheetData>
  <mergeCells count="1">
    <mergeCell ref="B2:K2"/>
  </mergeCells>
  <phoneticPr fontId="15"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D9001-D0A1-4B2C-9963-13A2361C7E4F}">
  <sheetPr>
    <tabColor theme="7"/>
  </sheetPr>
  <dimension ref="A1:DN695"/>
  <sheetViews>
    <sheetView showGridLines="0" zoomScaleNormal="100" workbookViewId="0">
      <selection activeCell="B2" sqref="B2:K2"/>
    </sheetView>
  </sheetViews>
  <sheetFormatPr defaultRowHeight="12.75"/>
  <cols>
    <col min="1" max="1" width="4.42578125" customWidth="1"/>
    <col min="2" max="2" width="34.85546875" customWidth="1"/>
    <col min="3" max="3" width="13.85546875" customWidth="1"/>
    <col min="4" max="4" width="10.5703125" customWidth="1"/>
    <col min="5" max="6" width="10.85546875" customWidth="1"/>
    <col min="7" max="8" width="12" customWidth="1"/>
    <col min="9" max="9" width="16.5703125" customWidth="1"/>
    <col min="10" max="10" width="12" customWidth="1"/>
    <col min="11" max="11" width="44.140625" customWidth="1"/>
    <col min="13" max="13" width="12.5703125" customWidth="1"/>
  </cols>
  <sheetData>
    <row r="1" spans="1:118" s="12" customFormat="1" ht="15.75">
      <c r="A1" s="11" t="s">
        <v>25</v>
      </c>
    </row>
    <row r="2" spans="1:118" ht="107.25" customHeight="1">
      <c r="B2" s="536" t="s">
        <v>372</v>
      </c>
      <c r="C2" s="537"/>
      <c r="D2" s="537"/>
      <c r="E2" s="537"/>
      <c r="F2" s="537"/>
      <c r="G2" s="537"/>
      <c r="H2" s="537"/>
      <c r="I2" s="537"/>
      <c r="J2" s="537"/>
      <c r="K2" s="537"/>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row>
    <row r="3" spans="1:118">
      <c r="B3" s="60" t="s">
        <v>373</v>
      </c>
      <c r="C3" s="88"/>
      <c r="D3" s="88"/>
      <c r="E3" s="88"/>
      <c r="F3" s="88"/>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row>
    <row r="4" spans="1:118">
      <c r="B4" s="135"/>
    </row>
    <row r="6" spans="1:118">
      <c r="C6" s="75" t="s">
        <v>53</v>
      </c>
      <c r="D6" s="75">
        <v>2022</v>
      </c>
      <c r="E6" s="75">
        <v>2023</v>
      </c>
      <c r="F6" s="75">
        <v>2024</v>
      </c>
      <c r="G6" s="108">
        <v>2025</v>
      </c>
      <c r="H6" s="75">
        <v>2026</v>
      </c>
      <c r="I6" s="108" t="s">
        <v>304</v>
      </c>
      <c r="J6" s="108" t="s">
        <v>305</v>
      </c>
      <c r="K6" s="76" t="s">
        <v>54</v>
      </c>
      <c r="M6" s="87" t="s">
        <v>303</v>
      </c>
    </row>
    <row r="7" spans="1:118">
      <c r="B7" s="17" t="s">
        <v>100</v>
      </c>
      <c r="C7" s="456" t="s">
        <v>374</v>
      </c>
      <c r="D7" s="65"/>
      <c r="E7" s="16"/>
      <c r="F7" s="65"/>
      <c r="G7" s="65"/>
      <c r="H7" s="65"/>
      <c r="I7" s="65"/>
      <c r="J7" s="65"/>
      <c r="K7" s="132"/>
      <c r="L7" s="22"/>
      <c r="M7" s="87" t="s">
        <v>306</v>
      </c>
      <c r="N7" s="22"/>
      <c r="O7" s="22"/>
      <c r="P7" s="22"/>
      <c r="Q7" s="22"/>
      <c r="R7" s="22"/>
      <c r="S7" s="22"/>
      <c r="T7" s="22"/>
      <c r="U7" s="22"/>
      <c r="V7" s="22"/>
    </row>
    <row r="8" spans="1:118" ht="14.25" customHeight="1">
      <c r="B8" s="17" t="s">
        <v>101</v>
      </c>
      <c r="C8" s="456" t="s">
        <v>260</v>
      </c>
      <c r="D8" s="65"/>
      <c r="E8" s="16"/>
      <c r="F8" s="65"/>
      <c r="G8" s="65"/>
      <c r="H8" s="65"/>
      <c r="I8" s="65"/>
      <c r="J8" s="65"/>
      <c r="K8" s="65"/>
      <c r="M8" s="85" t="s">
        <v>308</v>
      </c>
    </row>
    <row r="9" spans="1:118" ht="14.25" customHeight="1">
      <c r="B9" s="17" t="s">
        <v>102</v>
      </c>
      <c r="C9" s="456" t="s">
        <v>260</v>
      </c>
      <c r="D9" s="65"/>
      <c r="E9" s="16"/>
      <c r="F9" s="65"/>
      <c r="G9" s="65"/>
      <c r="H9" s="65"/>
      <c r="I9" s="65"/>
      <c r="J9" s="65"/>
      <c r="K9" s="65"/>
      <c r="M9" s="86" t="s">
        <v>311</v>
      </c>
    </row>
    <row r="10" spans="1:118" ht="14.25" customHeight="1">
      <c r="B10" s="17" t="s">
        <v>103</v>
      </c>
      <c r="C10" s="456" t="s">
        <v>260</v>
      </c>
      <c r="D10" s="65"/>
      <c r="E10" s="16"/>
      <c r="F10" s="65"/>
      <c r="G10" s="65"/>
      <c r="H10" s="65"/>
      <c r="I10" s="65"/>
      <c r="J10" s="65"/>
      <c r="K10" s="65"/>
    </row>
    <row r="11" spans="1:118" ht="14.25" customHeight="1">
      <c r="B11" s="17" t="s">
        <v>104</v>
      </c>
      <c r="C11" s="456" t="s">
        <v>260</v>
      </c>
      <c r="D11" s="65"/>
      <c r="E11" s="16"/>
      <c r="F11" s="65"/>
      <c r="G11" s="65"/>
      <c r="H11" s="65"/>
      <c r="I11" s="65"/>
      <c r="J11" s="65"/>
      <c r="K11" s="65"/>
    </row>
    <row r="12" spans="1:118" ht="14.25" customHeight="1">
      <c r="B12" s="17" t="s">
        <v>105</v>
      </c>
      <c r="C12" s="456" t="s">
        <v>260</v>
      </c>
      <c r="D12" s="65"/>
      <c r="E12" s="16"/>
      <c r="F12" s="65"/>
      <c r="G12" s="65"/>
      <c r="H12" s="65"/>
      <c r="I12" s="65"/>
      <c r="J12" s="65"/>
      <c r="K12" s="65"/>
    </row>
    <row r="13" spans="1:118" ht="14.25" customHeight="1">
      <c r="B13" s="17" t="s">
        <v>106</v>
      </c>
      <c r="C13" s="456" t="s">
        <v>260</v>
      </c>
      <c r="D13" s="65"/>
      <c r="E13" s="16"/>
      <c r="F13" s="65"/>
      <c r="G13" s="65"/>
      <c r="H13" s="65"/>
      <c r="I13" s="65"/>
      <c r="J13" s="65"/>
      <c r="K13" s="65"/>
    </row>
    <row r="14" spans="1:118" ht="14.25" customHeight="1">
      <c r="B14" s="17" t="s">
        <v>107</v>
      </c>
      <c r="C14" s="456" t="s">
        <v>260</v>
      </c>
      <c r="D14" s="65"/>
      <c r="E14" s="16"/>
      <c r="F14" s="65"/>
      <c r="G14" s="65"/>
      <c r="H14" s="65"/>
      <c r="I14" s="65"/>
      <c r="J14" s="65"/>
      <c r="K14" s="65"/>
    </row>
    <row r="15" spans="1:118" ht="14.25" customHeight="1">
      <c r="B15" s="17" t="s">
        <v>108</v>
      </c>
      <c r="C15" s="456" t="s">
        <v>260</v>
      </c>
      <c r="D15" s="65"/>
      <c r="E15" s="47"/>
      <c r="F15" s="65"/>
      <c r="G15" s="65"/>
      <c r="H15" s="65"/>
      <c r="I15" s="65"/>
      <c r="J15" s="65"/>
      <c r="K15" s="65"/>
    </row>
    <row r="16" spans="1:118" ht="14.25" customHeight="1">
      <c r="B16" s="17" t="s">
        <v>109</v>
      </c>
      <c r="C16" s="456" t="s">
        <v>260</v>
      </c>
      <c r="D16" s="65"/>
      <c r="E16" s="47"/>
      <c r="F16" s="65"/>
      <c r="G16" s="65"/>
      <c r="H16" s="65"/>
      <c r="I16" s="65"/>
      <c r="J16" s="65"/>
      <c r="K16" s="65"/>
    </row>
    <row r="17" spans="2:11" ht="14.25" customHeight="1">
      <c r="B17" s="17" t="s">
        <v>110</v>
      </c>
      <c r="C17" s="456" t="s">
        <v>260</v>
      </c>
      <c r="D17" s="65"/>
      <c r="E17" s="47"/>
      <c r="F17" s="65"/>
      <c r="G17" s="65"/>
      <c r="H17" s="65"/>
      <c r="I17" s="65"/>
      <c r="J17" s="65"/>
      <c r="K17" s="65"/>
    </row>
    <row r="18" spans="2:11" ht="14.25" customHeight="1">
      <c r="B18" s="17" t="s">
        <v>111</v>
      </c>
      <c r="C18" s="456" t="s">
        <v>260</v>
      </c>
      <c r="D18" s="65"/>
      <c r="E18" s="47"/>
      <c r="F18" s="65"/>
      <c r="G18" s="65"/>
      <c r="H18" s="65"/>
      <c r="I18" s="65"/>
      <c r="J18" s="65"/>
      <c r="K18" s="65"/>
    </row>
    <row r="19" spans="2:11" ht="14.25" customHeight="1">
      <c r="B19" s="17" t="s">
        <v>112</v>
      </c>
      <c r="C19" s="456" t="s">
        <v>260</v>
      </c>
      <c r="D19" s="65"/>
      <c r="E19" s="48"/>
      <c r="F19" s="48"/>
      <c r="G19" s="65"/>
      <c r="H19" s="65"/>
      <c r="I19" s="65"/>
      <c r="J19" s="65"/>
      <c r="K19" s="65"/>
    </row>
    <row r="20" spans="2:11" ht="14.25" customHeight="1">
      <c r="B20" s="17" t="s">
        <v>113</v>
      </c>
      <c r="C20" s="456" t="s">
        <v>260</v>
      </c>
      <c r="D20" s="65"/>
      <c r="E20" s="48"/>
      <c r="F20" s="48"/>
      <c r="G20" s="65"/>
      <c r="H20" s="65"/>
      <c r="I20" s="65"/>
      <c r="J20" s="65"/>
      <c r="K20" s="65"/>
    </row>
    <row r="21" spans="2:11" ht="14.25" customHeight="1">
      <c r="B21" s="17"/>
      <c r="C21" s="456"/>
      <c r="D21" s="65"/>
      <c r="E21" s="48"/>
      <c r="F21" s="48"/>
      <c r="G21" s="65"/>
      <c r="H21" s="65"/>
      <c r="I21" s="65"/>
      <c r="J21" s="65"/>
      <c r="K21" s="65"/>
    </row>
    <row r="22" spans="2:11" ht="15">
      <c r="B22" s="148"/>
      <c r="C22" s="149"/>
      <c r="D22" s="149"/>
      <c r="E22" s="48"/>
      <c r="F22" s="149"/>
      <c r="G22" s="48"/>
      <c r="H22" s="48"/>
      <c r="I22" s="48"/>
      <c r="J22" s="48"/>
      <c r="K22" s="148"/>
    </row>
    <row r="23" spans="2:11" ht="15">
      <c r="B23" s="89" t="s">
        <v>320</v>
      </c>
      <c r="C23" s="149"/>
      <c r="D23" s="149"/>
      <c r="E23" s="47"/>
      <c r="F23" s="149"/>
      <c r="G23" s="48"/>
      <c r="H23" s="48"/>
      <c r="I23" s="48"/>
      <c r="J23" s="48"/>
      <c r="K23" s="148"/>
    </row>
    <row r="24" spans="2:11" ht="15">
      <c r="B24" s="13"/>
      <c r="C24" s="15"/>
      <c r="D24" s="15"/>
      <c r="E24" s="25"/>
      <c r="F24" s="15"/>
      <c r="G24" s="25"/>
      <c r="H24" s="25"/>
      <c r="I24" s="25"/>
      <c r="J24" s="25"/>
      <c r="K24" s="14"/>
    </row>
    <row r="25" spans="2:11" ht="15">
      <c r="B25" s="13"/>
      <c r="C25" s="15"/>
      <c r="D25" s="495"/>
      <c r="E25" s="25"/>
      <c r="F25" s="15"/>
      <c r="G25" s="25"/>
      <c r="H25" s="25"/>
      <c r="I25" s="25"/>
      <c r="J25" s="25"/>
      <c r="K25" s="13"/>
    </row>
    <row r="26" spans="2:11" ht="15">
      <c r="B26" s="13"/>
      <c r="C26" s="15"/>
      <c r="D26" s="15"/>
      <c r="E26" s="26"/>
      <c r="F26" s="15"/>
      <c r="G26" s="25"/>
      <c r="H26" s="25"/>
      <c r="I26" s="25"/>
      <c r="J26" s="25"/>
      <c r="K26" s="13"/>
    </row>
    <row r="27" spans="2:11" ht="15">
      <c r="B27" s="496"/>
      <c r="C27" s="15"/>
      <c r="D27" s="15"/>
      <c r="E27" s="26"/>
      <c r="F27" s="15"/>
      <c r="G27" s="25"/>
      <c r="H27" s="25"/>
      <c r="I27" s="25"/>
      <c r="J27" s="25"/>
      <c r="K27" s="13"/>
    </row>
    <row r="28" spans="2:11" ht="15">
      <c r="B28" s="13"/>
      <c r="C28" s="15"/>
      <c r="D28" s="15"/>
      <c r="E28" s="26"/>
      <c r="F28" s="15"/>
      <c r="G28" s="25"/>
      <c r="H28" s="25"/>
      <c r="I28" s="25"/>
      <c r="J28" s="25"/>
      <c r="K28" s="13"/>
    </row>
    <row r="29" spans="2:11" ht="15">
      <c r="B29" s="13"/>
      <c r="C29" s="15"/>
      <c r="D29" s="15"/>
      <c r="E29" s="26"/>
      <c r="F29" s="15"/>
      <c r="G29" s="25"/>
      <c r="H29" s="25"/>
      <c r="I29" s="25"/>
      <c r="J29" s="25"/>
      <c r="K29" s="13"/>
    </row>
    <row r="30" spans="2:11" ht="15">
      <c r="B30" s="13"/>
      <c r="C30" s="15"/>
      <c r="D30" s="15"/>
      <c r="E30" s="26"/>
      <c r="F30" s="15"/>
      <c r="G30" s="25"/>
      <c r="H30" s="25"/>
      <c r="I30" s="25"/>
      <c r="J30" s="25"/>
      <c r="K30" s="13"/>
    </row>
    <row r="31" spans="2:11" ht="15">
      <c r="B31" s="13"/>
      <c r="C31" s="15"/>
      <c r="D31" s="15"/>
      <c r="E31" s="26"/>
      <c r="F31" s="15"/>
      <c r="G31" s="25"/>
      <c r="H31" s="25"/>
      <c r="I31" s="25"/>
      <c r="J31" s="25"/>
      <c r="K31" s="13"/>
    </row>
    <row r="32" spans="2:11" ht="15">
      <c r="B32" s="13"/>
      <c r="C32" s="15"/>
      <c r="D32" s="15"/>
      <c r="E32" s="26"/>
      <c r="F32" s="15"/>
      <c r="G32" s="25"/>
      <c r="H32" s="25"/>
      <c r="I32" s="25"/>
      <c r="J32" s="25"/>
      <c r="K32" s="13"/>
    </row>
    <row r="33" spans="2:11" ht="15">
      <c r="B33" s="13"/>
      <c r="C33" s="15"/>
      <c r="D33" s="15"/>
      <c r="E33" s="26"/>
      <c r="F33" s="15"/>
      <c r="G33" s="25"/>
      <c r="H33" s="25"/>
      <c r="I33" s="25"/>
      <c r="J33" s="25"/>
      <c r="K33" s="13"/>
    </row>
    <row r="34" spans="2:11" ht="15">
      <c r="B34" s="13"/>
      <c r="C34" s="15"/>
      <c r="D34" s="15"/>
      <c r="E34" s="26"/>
      <c r="F34" s="15"/>
      <c r="G34" s="25"/>
      <c r="H34" s="25"/>
      <c r="I34" s="25"/>
      <c r="J34" s="25"/>
      <c r="K34" s="13"/>
    </row>
    <row r="35" spans="2:11" ht="15">
      <c r="B35" s="13"/>
      <c r="C35" s="15"/>
      <c r="D35" s="15"/>
      <c r="E35" s="26"/>
      <c r="F35" s="15"/>
      <c r="G35" s="25"/>
      <c r="H35" s="25"/>
      <c r="I35" s="25"/>
      <c r="J35" s="25"/>
      <c r="K35" s="13"/>
    </row>
    <row r="36" spans="2:11" ht="15">
      <c r="B36" s="13"/>
      <c r="C36" s="15"/>
      <c r="D36" s="15"/>
      <c r="E36" s="26"/>
      <c r="F36" s="15"/>
      <c r="G36" s="25"/>
      <c r="H36" s="25"/>
      <c r="I36" s="25"/>
      <c r="J36" s="25"/>
      <c r="K36" s="13"/>
    </row>
    <row r="37" spans="2:11" ht="15">
      <c r="B37" s="13"/>
      <c r="C37" s="15"/>
      <c r="D37" s="15"/>
      <c r="E37" s="25"/>
      <c r="F37" s="15"/>
      <c r="G37" s="25"/>
      <c r="H37" s="25"/>
      <c r="I37" s="25"/>
      <c r="J37" s="25"/>
      <c r="K37" s="13"/>
    </row>
    <row r="38" spans="2:11" ht="15">
      <c r="B38" s="13"/>
      <c r="C38" s="15"/>
      <c r="D38" s="15"/>
      <c r="E38" s="26"/>
      <c r="F38" s="15"/>
      <c r="G38" s="25"/>
      <c r="H38" s="25"/>
      <c r="I38" s="25"/>
      <c r="J38" s="25"/>
      <c r="K38" s="13"/>
    </row>
    <row r="39" spans="2:11" ht="15">
      <c r="B39" s="13"/>
      <c r="C39" s="15"/>
      <c r="D39" s="15"/>
      <c r="E39" s="26"/>
      <c r="F39" s="15"/>
      <c r="G39" s="25"/>
      <c r="H39" s="25"/>
      <c r="I39" s="25"/>
      <c r="J39" s="25"/>
      <c r="K39" s="13"/>
    </row>
    <row r="40" spans="2:11" ht="15">
      <c r="B40" s="13"/>
      <c r="C40" s="15"/>
      <c r="D40" s="15"/>
      <c r="E40" s="26"/>
      <c r="F40" s="15"/>
      <c r="G40" s="25"/>
      <c r="H40" s="25"/>
      <c r="I40" s="25"/>
      <c r="J40" s="25"/>
      <c r="K40" s="13"/>
    </row>
    <row r="41" spans="2:11" ht="15">
      <c r="B41" s="13"/>
      <c r="C41" s="15"/>
      <c r="D41" s="15"/>
      <c r="E41" s="26"/>
      <c r="F41" s="15"/>
      <c r="G41" s="25"/>
      <c r="H41" s="25"/>
      <c r="I41" s="25"/>
      <c r="J41" s="25"/>
      <c r="K41" s="13"/>
    </row>
    <row r="42" spans="2:11" ht="15">
      <c r="B42" s="13"/>
      <c r="C42" s="15"/>
      <c r="D42" s="15"/>
      <c r="E42" s="25"/>
      <c r="F42" s="15"/>
      <c r="G42" s="25"/>
      <c r="H42" s="25"/>
      <c r="I42" s="25"/>
      <c r="J42" s="25"/>
      <c r="K42" s="13"/>
    </row>
    <row r="43" spans="2:11" ht="15">
      <c r="B43" s="13"/>
      <c r="C43" s="15"/>
      <c r="D43" s="15"/>
      <c r="E43" s="26"/>
      <c r="F43" s="15"/>
      <c r="G43" s="25"/>
      <c r="H43" s="25"/>
      <c r="I43" s="25"/>
      <c r="J43" s="25"/>
      <c r="K43" s="13"/>
    </row>
    <row r="44" spans="2:11" ht="15">
      <c r="B44" s="13"/>
      <c r="C44" s="15"/>
      <c r="D44" s="15"/>
      <c r="E44" s="26"/>
      <c r="F44" s="15"/>
      <c r="G44" s="25"/>
      <c r="H44" s="25"/>
      <c r="I44" s="25"/>
      <c r="J44" s="25"/>
      <c r="K44" s="13"/>
    </row>
    <row r="45" spans="2:11" ht="15">
      <c r="B45" s="14"/>
      <c r="C45" s="15"/>
      <c r="D45" s="15"/>
      <c r="E45" s="26"/>
      <c r="F45" s="15"/>
      <c r="G45" s="26"/>
      <c r="H45" s="26"/>
      <c r="I45" s="26"/>
      <c r="J45" s="26"/>
      <c r="K45" s="13"/>
    </row>
    <row r="46" spans="2:11" ht="15">
      <c r="B46" s="14"/>
      <c r="C46" s="15"/>
      <c r="D46" s="15"/>
      <c r="E46" s="26"/>
      <c r="F46" s="15"/>
      <c r="G46" s="26"/>
      <c r="H46" s="26"/>
      <c r="I46" s="26"/>
      <c r="J46" s="26"/>
      <c r="K46" s="13"/>
    </row>
    <row r="47" spans="2:11" ht="15">
      <c r="B47" s="14"/>
      <c r="C47" s="15"/>
      <c r="D47" s="15"/>
      <c r="E47" s="25"/>
      <c r="F47" s="15"/>
      <c r="G47" s="26"/>
      <c r="H47" s="26"/>
      <c r="I47" s="26"/>
      <c r="J47" s="26"/>
      <c r="K47" s="14"/>
    </row>
    <row r="48" spans="2:11" ht="15">
      <c r="B48" s="14"/>
      <c r="C48" s="15"/>
      <c r="D48" s="15"/>
      <c r="E48" s="26"/>
      <c r="F48" s="15"/>
      <c r="G48" s="26"/>
      <c r="H48" s="26"/>
      <c r="I48" s="26"/>
      <c r="J48" s="26"/>
      <c r="K48" s="13"/>
    </row>
    <row r="49" spans="2:11" ht="15">
      <c r="B49" s="14"/>
      <c r="C49" s="15"/>
      <c r="D49" s="15"/>
      <c r="E49" s="26"/>
      <c r="F49" s="15"/>
      <c r="G49" s="26"/>
      <c r="H49" s="26"/>
      <c r="I49" s="26"/>
      <c r="J49" s="26"/>
      <c r="K49" s="13"/>
    </row>
    <row r="50" spans="2:11" ht="15">
      <c r="B50" s="14"/>
      <c r="C50" s="15"/>
      <c r="D50" s="15"/>
      <c r="E50" s="26"/>
      <c r="F50" s="15"/>
      <c r="G50" s="26"/>
      <c r="H50" s="26"/>
      <c r="I50" s="26"/>
      <c r="J50" s="26"/>
      <c r="K50" s="13"/>
    </row>
    <row r="51" spans="2:11" ht="15">
      <c r="B51" s="13"/>
      <c r="C51" s="15"/>
      <c r="D51" s="15"/>
      <c r="E51" s="26"/>
      <c r="F51" s="15"/>
      <c r="G51" s="25"/>
      <c r="H51" s="25"/>
      <c r="I51" s="25"/>
      <c r="J51" s="25"/>
      <c r="K51" s="13"/>
    </row>
    <row r="52" spans="2:11" ht="15">
      <c r="B52" s="13"/>
      <c r="C52" s="15"/>
      <c r="D52" s="15"/>
      <c r="E52" s="26"/>
      <c r="F52" s="15"/>
      <c r="G52" s="25"/>
      <c r="H52" s="25"/>
      <c r="I52" s="25"/>
      <c r="J52" s="25"/>
      <c r="K52" s="13"/>
    </row>
    <row r="53" spans="2:11" ht="15">
      <c r="B53" s="13"/>
      <c r="C53" s="15"/>
      <c r="D53" s="15"/>
      <c r="E53" s="26"/>
      <c r="F53" s="15"/>
      <c r="G53" s="25"/>
      <c r="H53" s="25"/>
      <c r="I53" s="25"/>
      <c r="J53" s="25"/>
      <c r="K53" s="14"/>
    </row>
    <row r="54" spans="2:11" ht="15">
      <c r="B54" s="13"/>
      <c r="C54" s="15"/>
      <c r="D54" s="15"/>
      <c r="E54" s="26"/>
      <c r="F54" s="15"/>
      <c r="G54" s="25"/>
      <c r="H54" s="25"/>
      <c r="I54" s="25"/>
      <c r="J54" s="25"/>
      <c r="K54" s="13"/>
    </row>
    <row r="55" spans="2:11" ht="15">
      <c r="B55" s="13"/>
      <c r="C55" s="15"/>
      <c r="D55" s="15"/>
      <c r="E55" s="26"/>
      <c r="F55" s="15"/>
      <c r="G55" s="25"/>
      <c r="H55" s="25"/>
      <c r="I55" s="25"/>
      <c r="J55" s="25"/>
      <c r="K55" s="13"/>
    </row>
    <row r="56" spans="2:11" ht="15">
      <c r="B56" s="13"/>
      <c r="C56" s="15"/>
      <c r="D56" s="15"/>
      <c r="E56" s="26"/>
      <c r="F56" s="15"/>
      <c r="G56" s="25"/>
      <c r="H56" s="25"/>
      <c r="I56" s="25"/>
      <c r="J56" s="25"/>
      <c r="K56" s="13"/>
    </row>
    <row r="57" spans="2:11" ht="15">
      <c r="B57" s="13"/>
      <c r="C57" s="15"/>
      <c r="D57" s="15"/>
      <c r="E57" s="26"/>
      <c r="F57" s="15"/>
      <c r="G57" s="25"/>
      <c r="H57" s="25"/>
      <c r="I57" s="25"/>
      <c r="J57" s="25"/>
      <c r="K57" s="13"/>
    </row>
    <row r="58" spans="2:11" ht="15">
      <c r="B58" s="13"/>
      <c r="C58" s="15"/>
      <c r="D58" s="15"/>
      <c r="E58" s="26"/>
      <c r="F58" s="15"/>
      <c r="G58" s="25"/>
      <c r="H58" s="25"/>
      <c r="I58" s="25"/>
      <c r="J58" s="25"/>
      <c r="K58" s="13"/>
    </row>
    <row r="59" spans="2:11" ht="15">
      <c r="B59" s="13"/>
      <c r="C59" s="15"/>
      <c r="D59" s="15"/>
      <c r="E59" s="26"/>
      <c r="F59" s="15"/>
      <c r="G59" s="25"/>
      <c r="H59" s="25"/>
      <c r="I59" s="25"/>
      <c r="J59" s="25"/>
      <c r="K59" s="13"/>
    </row>
    <row r="60" spans="2:11" ht="15">
      <c r="B60" s="13"/>
      <c r="C60" s="15"/>
      <c r="D60" s="15"/>
      <c r="E60" s="26"/>
      <c r="F60" s="15"/>
      <c r="G60" s="25"/>
      <c r="H60" s="25"/>
      <c r="I60" s="25"/>
      <c r="J60" s="25"/>
      <c r="K60" s="13"/>
    </row>
    <row r="61" spans="2:11" ht="15">
      <c r="B61" s="13"/>
      <c r="C61" s="15"/>
      <c r="D61" s="15"/>
      <c r="E61" s="26"/>
      <c r="F61" s="15"/>
      <c r="G61" s="25"/>
      <c r="H61" s="25"/>
      <c r="I61" s="25"/>
      <c r="J61" s="25"/>
      <c r="K61" s="13"/>
    </row>
    <row r="62" spans="2:11" ht="15">
      <c r="B62" s="13"/>
      <c r="C62" s="15"/>
      <c r="D62" s="15"/>
      <c r="E62" s="25"/>
      <c r="F62" s="15"/>
      <c r="G62" s="25"/>
      <c r="H62" s="25"/>
      <c r="I62" s="25"/>
      <c r="J62" s="25"/>
      <c r="K62" s="13"/>
    </row>
    <row r="63" spans="2:11" ht="15">
      <c r="B63" s="13"/>
      <c r="C63" s="15"/>
      <c r="D63" s="15"/>
      <c r="E63" s="26"/>
      <c r="F63" s="15"/>
      <c r="G63" s="25"/>
      <c r="H63" s="25"/>
      <c r="I63" s="25"/>
      <c r="J63" s="25"/>
      <c r="K63" s="13"/>
    </row>
    <row r="64" spans="2:11" ht="15">
      <c r="B64" s="13"/>
      <c r="C64" s="15"/>
      <c r="D64" s="15"/>
      <c r="E64" s="26"/>
      <c r="F64" s="15"/>
      <c r="G64" s="25"/>
      <c r="H64" s="25"/>
      <c r="I64" s="25"/>
      <c r="J64" s="25"/>
      <c r="K64" s="13"/>
    </row>
    <row r="65" spans="2:11" ht="15">
      <c r="B65" s="13"/>
      <c r="C65" s="15"/>
      <c r="D65" s="15"/>
      <c r="E65" s="26"/>
      <c r="F65" s="15"/>
      <c r="G65" s="25"/>
      <c r="H65" s="25"/>
      <c r="I65" s="25"/>
      <c r="J65" s="25"/>
      <c r="K65" s="13"/>
    </row>
    <row r="66" spans="2:11" ht="15">
      <c r="B66" s="13"/>
      <c r="C66" s="15"/>
      <c r="D66" s="15"/>
      <c r="E66" s="26"/>
      <c r="F66" s="15"/>
      <c r="G66" s="25"/>
      <c r="H66" s="25"/>
      <c r="I66" s="25"/>
      <c r="J66" s="25"/>
      <c r="K66" s="13"/>
    </row>
    <row r="67" spans="2:11" ht="15">
      <c r="B67" s="13"/>
      <c r="C67" s="15"/>
      <c r="D67" s="15"/>
      <c r="E67" s="26"/>
      <c r="F67" s="15"/>
      <c r="G67" s="25"/>
      <c r="H67" s="25"/>
      <c r="I67" s="25"/>
      <c r="J67" s="25"/>
      <c r="K67" s="13"/>
    </row>
    <row r="68" spans="2:11" ht="15">
      <c r="B68" s="13"/>
      <c r="C68" s="15"/>
      <c r="D68" s="15"/>
      <c r="E68" s="25"/>
      <c r="F68" s="15"/>
      <c r="G68" s="25"/>
      <c r="H68" s="25"/>
      <c r="I68" s="25"/>
      <c r="J68" s="25"/>
      <c r="K68" s="13"/>
    </row>
    <row r="69" spans="2:11" ht="15">
      <c r="B69" s="13"/>
      <c r="C69" s="15"/>
      <c r="D69" s="15"/>
      <c r="E69" s="26"/>
      <c r="F69" s="15"/>
      <c r="G69" s="25"/>
      <c r="H69" s="25"/>
      <c r="I69" s="25"/>
      <c r="J69" s="25"/>
      <c r="K69" s="13"/>
    </row>
    <row r="70" spans="2:11" ht="15">
      <c r="B70" s="13"/>
      <c r="C70" s="15"/>
      <c r="D70" s="15"/>
      <c r="E70" s="25"/>
      <c r="F70" s="15"/>
      <c r="G70" s="25"/>
      <c r="H70" s="25"/>
      <c r="I70" s="25"/>
      <c r="J70" s="25"/>
      <c r="K70" s="14"/>
    </row>
    <row r="71" spans="2:11" ht="15">
      <c r="B71" s="13"/>
      <c r="C71" s="15"/>
      <c r="D71" s="15"/>
      <c r="E71" s="26"/>
      <c r="F71" s="15"/>
      <c r="G71" s="25"/>
      <c r="H71" s="25"/>
      <c r="I71" s="25"/>
      <c r="J71" s="25"/>
      <c r="K71" s="13"/>
    </row>
    <row r="72" spans="2:11" ht="15">
      <c r="B72" s="13"/>
      <c r="C72" s="15"/>
      <c r="D72" s="15"/>
      <c r="E72" s="26"/>
      <c r="F72" s="15"/>
      <c r="G72" s="25"/>
      <c r="H72" s="25"/>
      <c r="I72" s="25"/>
      <c r="J72" s="25"/>
      <c r="K72" s="13"/>
    </row>
    <row r="73" spans="2:11" ht="15">
      <c r="B73" s="13"/>
      <c r="C73" s="15"/>
      <c r="D73" s="15"/>
      <c r="E73" s="25"/>
      <c r="F73" s="15"/>
      <c r="G73" s="25"/>
      <c r="H73" s="25"/>
      <c r="I73" s="25"/>
      <c r="J73" s="25"/>
      <c r="K73" s="13"/>
    </row>
    <row r="74" spans="2:11" ht="15">
      <c r="B74" s="13"/>
      <c r="C74" s="15"/>
      <c r="D74" s="15"/>
      <c r="E74" s="26"/>
      <c r="F74" s="15"/>
      <c r="G74" s="25"/>
      <c r="H74" s="25"/>
      <c r="I74" s="25"/>
      <c r="J74" s="25"/>
      <c r="K74" s="13"/>
    </row>
    <row r="75" spans="2:11" ht="15">
      <c r="B75" s="13"/>
      <c r="C75" s="15"/>
      <c r="D75" s="15"/>
      <c r="E75" s="25"/>
      <c r="F75" s="15"/>
      <c r="G75" s="25"/>
      <c r="H75" s="25"/>
      <c r="I75" s="25"/>
      <c r="J75" s="25"/>
      <c r="K75" s="14"/>
    </row>
    <row r="76" spans="2:11" ht="15">
      <c r="B76" s="13"/>
      <c r="C76" s="15"/>
      <c r="D76" s="15"/>
      <c r="E76" s="26"/>
      <c r="F76" s="15"/>
      <c r="G76" s="25"/>
      <c r="H76" s="25"/>
      <c r="I76" s="25"/>
      <c r="J76" s="25"/>
      <c r="K76" s="13"/>
    </row>
    <row r="77" spans="2:11" ht="15">
      <c r="B77" s="13"/>
      <c r="C77" s="15"/>
      <c r="D77" s="15"/>
      <c r="E77" s="26"/>
      <c r="F77" s="15"/>
      <c r="G77" s="25"/>
      <c r="H77" s="25"/>
      <c r="I77" s="25"/>
      <c r="J77" s="25"/>
      <c r="K77" s="13"/>
    </row>
    <row r="78" spans="2:11" ht="15">
      <c r="B78" s="13"/>
      <c r="C78" s="15"/>
      <c r="D78" s="15"/>
      <c r="E78" s="26"/>
      <c r="F78" s="15"/>
      <c r="G78" s="25"/>
      <c r="H78" s="25"/>
      <c r="I78" s="25"/>
      <c r="J78" s="25"/>
      <c r="K78" s="13"/>
    </row>
    <row r="79" spans="2:11" ht="15">
      <c r="B79" s="13"/>
      <c r="C79" s="15"/>
      <c r="D79" s="15"/>
      <c r="E79" s="25"/>
      <c r="F79" s="15"/>
      <c r="G79" s="25"/>
      <c r="H79" s="25"/>
      <c r="I79" s="25"/>
      <c r="J79" s="25"/>
      <c r="K79" s="13"/>
    </row>
    <row r="80" spans="2:11" ht="15">
      <c r="B80" s="13"/>
      <c r="C80" s="15"/>
      <c r="D80" s="15"/>
      <c r="E80" s="26"/>
      <c r="F80" s="15"/>
      <c r="G80" s="25"/>
      <c r="H80" s="25"/>
      <c r="I80" s="25"/>
      <c r="J80" s="25"/>
      <c r="K80" s="13"/>
    </row>
    <row r="81" spans="2:11" ht="15">
      <c r="B81" s="13"/>
      <c r="C81" s="15"/>
      <c r="D81" s="15"/>
      <c r="E81" s="26"/>
      <c r="F81" s="15"/>
      <c r="G81" s="25"/>
      <c r="H81" s="25"/>
      <c r="I81" s="25"/>
      <c r="J81" s="25"/>
      <c r="K81" s="13"/>
    </row>
    <row r="82" spans="2:11" ht="15">
      <c r="B82" s="13"/>
      <c r="C82" s="15"/>
      <c r="D82" s="15"/>
      <c r="E82" s="26"/>
      <c r="F82" s="15"/>
      <c r="G82" s="25"/>
      <c r="H82" s="25"/>
      <c r="I82" s="25"/>
      <c r="J82" s="25"/>
      <c r="K82" s="13"/>
    </row>
    <row r="83" spans="2:11" ht="15">
      <c r="B83" s="13"/>
      <c r="C83" s="15"/>
      <c r="D83" s="15"/>
      <c r="E83" s="26"/>
      <c r="F83" s="15"/>
      <c r="G83" s="25"/>
      <c r="H83" s="25"/>
      <c r="I83" s="25"/>
      <c r="J83" s="25"/>
      <c r="K83" s="13"/>
    </row>
    <row r="84" spans="2:11" ht="15">
      <c r="B84" s="13"/>
      <c r="C84" s="15"/>
      <c r="D84" s="15"/>
      <c r="E84" s="25"/>
      <c r="F84" s="15"/>
      <c r="G84" s="25"/>
      <c r="H84" s="25"/>
      <c r="I84" s="25"/>
      <c r="J84" s="25"/>
      <c r="K84" s="13"/>
    </row>
    <row r="85" spans="2:11" ht="15">
      <c r="B85" s="13"/>
      <c r="C85" s="15"/>
      <c r="D85" s="15"/>
      <c r="E85" s="26"/>
      <c r="F85" s="15"/>
      <c r="G85" s="25"/>
      <c r="H85" s="25"/>
      <c r="I85" s="25"/>
      <c r="J85" s="25"/>
      <c r="K85" s="13"/>
    </row>
    <row r="86" spans="2:11" ht="15">
      <c r="B86" s="13"/>
      <c r="C86" s="15"/>
      <c r="D86" s="15"/>
      <c r="E86" s="26"/>
      <c r="F86" s="15"/>
      <c r="G86" s="25"/>
      <c r="H86" s="25"/>
      <c r="I86" s="25"/>
      <c r="J86" s="25"/>
      <c r="K86" s="13"/>
    </row>
    <row r="87" spans="2:11" ht="15">
      <c r="B87" s="13"/>
      <c r="C87" s="15"/>
      <c r="D87" s="15"/>
      <c r="E87" s="26"/>
      <c r="F87" s="15"/>
      <c r="G87" s="25"/>
      <c r="H87" s="25"/>
      <c r="I87" s="25"/>
      <c r="J87" s="25"/>
      <c r="K87" s="13"/>
    </row>
    <row r="88" spans="2:11" ht="15">
      <c r="B88" s="13"/>
      <c r="C88" s="15"/>
      <c r="D88" s="15"/>
      <c r="E88" s="26"/>
      <c r="F88" s="15"/>
      <c r="G88" s="25"/>
      <c r="H88" s="25"/>
      <c r="I88" s="25"/>
      <c r="J88" s="25"/>
      <c r="K88" s="13"/>
    </row>
    <row r="89" spans="2:11" ht="15">
      <c r="B89" s="13"/>
      <c r="C89" s="15"/>
      <c r="D89" s="15"/>
      <c r="E89" s="26"/>
      <c r="F89" s="15"/>
      <c r="G89" s="25"/>
      <c r="H89" s="25"/>
      <c r="I89" s="25"/>
      <c r="J89" s="25"/>
      <c r="K89" s="13"/>
    </row>
    <row r="90" spans="2:11" ht="15">
      <c r="B90" s="13"/>
      <c r="C90" s="15"/>
      <c r="D90" s="15"/>
      <c r="E90" s="25"/>
      <c r="F90" s="15"/>
      <c r="G90" s="25"/>
      <c r="H90" s="25"/>
      <c r="I90" s="25"/>
      <c r="J90" s="25"/>
      <c r="K90" s="13"/>
    </row>
    <row r="91" spans="2:11" ht="15">
      <c r="B91" s="14"/>
      <c r="C91" s="15"/>
      <c r="D91" s="15"/>
      <c r="E91" s="26"/>
      <c r="F91" s="15"/>
      <c r="G91" s="26"/>
      <c r="H91" s="26"/>
      <c r="I91" s="26"/>
      <c r="J91" s="26"/>
      <c r="K91" s="13"/>
    </row>
    <row r="92" spans="2:11" ht="15">
      <c r="B92" s="14"/>
      <c r="C92" s="15"/>
      <c r="D92" s="15"/>
      <c r="E92" s="26"/>
      <c r="F92" s="15"/>
      <c r="G92" s="26"/>
      <c r="H92" s="26"/>
      <c r="I92" s="26"/>
      <c r="J92" s="26"/>
      <c r="K92" s="13"/>
    </row>
    <row r="93" spans="2:11" ht="15">
      <c r="B93" s="14"/>
      <c r="C93" s="15"/>
      <c r="D93" s="15"/>
      <c r="E93" s="25"/>
      <c r="F93" s="15"/>
      <c r="G93" s="26"/>
      <c r="H93" s="26"/>
      <c r="I93" s="26"/>
      <c r="J93" s="26"/>
      <c r="K93" s="14"/>
    </row>
    <row r="94" spans="2:11" ht="15">
      <c r="B94" s="14"/>
      <c r="C94" s="15"/>
      <c r="D94" s="15"/>
      <c r="E94" s="25"/>
      <c r="F94" s="15"/>
      <c r="G94" s="26"/>
      <c r="H94" s="26"/>
      <c r="I94" s="26"/>
      <c r="J94" s="26"/>
      <c r="K94" s="13"/>
    </row>
    <row r="95" spans="2:11" ht="15">
      <c r="B95" s="14"/>
      <c r="C95" s="15"/>
      <c r="D95" s="15"/>
      <c r="E95" s="26"/>
      <c r="F95" s="15"/>
      <c r="G95" s="26"/>
      <c r="H95" s="26"/>
      <c r="I95" s="26"/>
      <c r="J95" s="26"/>
      <c r="K95" s="13"/>
    </row>
    <row r="96" spans="2:11" ht="15">
      <c r="B96" s="14"/>
      <c r="C96" s="15"/>
      <c r="D96" s="15"/>
      <c r="E96" s="26"/>
      <c r="F96" s="15"/>
      <c r="G96" s="25"/>
      <c r="H96" s="25"/>
      <c r="I96" s="25"/>
      <c r="J96" s="25"/>
      <c r="K96" s="13"/>
    </row>
    <row r="97" spans="2:11" ht="15">
      <c r="B97" s="14"/>
      <c r="C97" s="15"/>
      <c r="D97" s="15"/>
      <c r="E97" s="26"/>
      <c r="F97" s="15"/>
      <c r="G97" s="25"/>
      <c r="H97" s="25"/>
      <c r="I97" s="25"/>
      <c r="J97" s="25"/>
      <c r="K97" s="13"/>
    </row>
    <row r="98" spans="2:11" ht="15">
      <c r="B98" s="14"/>
      <c r="C98" s="15"/>
      <c r="D98" s="15"/>
      <c r="E98" s="26"/>
      <c r="F98" s="15"/>
      <c r="G98" s="25"/>
      <c r="H98" s="25"/>
      <c r="I98" s="25"/>
      <c r="J98" s="25"/>
      <c r="K98" s="13"/>
    </row>
    <row r="99" spans="2:11" ht="15">
      <c r="B99" s="14"/>
      <c r="C99" s="15"/>
      <c r="D99" s="15"/>
      <c r="E99" s="25"/>
      <c r="F99" s="15"/>
      <c r="G99" s="25"/>
      <c r="H99" s="25"/>
      <c r="I99" s="25"/>
      <c r="J99" s="25"/>
      <c r="K99" s="14"/>
    </row>
    <row r="100" spans="2:11" ht="15">
      <c r="B100" s="14"/>
      <c r="C100" s="15"/>
      <c r="D100" s="15"/>
      <c r="E100" s="25"/>
      <c r="F100" s="15"/>
      <c r="G100" s="25"/>
      <c r="H100" s="25"/>
      <c r="I100" s="25"/>
      <c r="J100" s="25"/>
      <c r="K100" s="13"/>
    </row>
    <row r="101" spans="2:11" ht="15">
      <c r="B101" s="14"/>
      <c r="C101" s="15"/>
      <c r="D101" s="15"/>
      <c r="E101" s="26"/>
      <c r="F101" s="15"/>
      <c r="G101" s="25"/>
      <c r="H101" s="25"/>
      <c r="I101" s="25"/>
      <c r="J101" s="25"/>
      <c r="K101" s="13"/>
    </row>
    <row r="102" spans="2:11" ht="15">
      <c r="B102" s="13"/>
      <c r="C102" s="15"/>
      <c r="D102" s="15"/>
      <c r="E102" s="25"/>
      <c r="F102" s="15"/>
      <c r="G102" s="25"/>
      <c r="H102" s="25"/>
      <c r="I102" s="25"/>
      <c r="J102" s="25"/>
      <c r="K102" s="13"/>
    </row>
    <row r="103" spans="2:11" ht="15">
      <c r="B103" s="13"/>
      <c r="C103" s="15"/>
      <c r="D103" s="15"/>
      <c r="E103" s="26"/>
      <c r="F103" s="15"/>
      <c r="G103" s="25"/>
      <c r="H103" s="25"/>
      <c r="I103" s="25"/>
      <c r="J103" s="25"/>
      <c r="K103" s="13"/>
    </row>
    <row r="104" spans="2:11" ht="15">
      <c r="B104" s="13"/>
      <c r="C104" s="15"/>
      <c r="D104" s="15"/>
      <c r="E104" s="25"/>
      <c r="F104" s="15"/>
      <c r="G104" s="25"/>
      <c r="H104" s="25"/>
      <c r="I104" s="25"/>
      <c r="J104" s="25"/>
      <c r="K104" s="14"/>
    </row>
    <row r="105" spans="2:11" ht="15">
      <c r="B105" s="13"/>
      <c r="C105" s="15"/>
      <c r="D105" s="15"/>
      <c r="E105" s="26"/>
      <c r="F105" s="15"/>
      <c r="G105" s="25"/>
      <c r="H105" s="25"/>
      <c r="I105" s="25"/>
      <c r="J105" s="25"/>
      <c r="K105" s="13"/>
    </row>
    <row r="106" spans="2:11" ht="15">
      <c r="B106" s="13"/>
      <c r="C106" s="15"/>
      <c r="D106" s="15"/>
      <c r="E106" s="26"/>
      <c r="F106" s="15"/>
      <c r="G106" s="25"/>
      <c r="H106" s="25"/>
      <c r="I106" s="25"/>
      <c r="J106" s="25"/>
      <c r="K106" s="13"/>
    </row>
    <row r="107" spans="2:11" ht="15">
      <c r="B107" s="13"/>
      <c r="C107" s="15"/>
      <c r="D107" s="15"/>
      <c r="E107" s="26"/>
      <c r="F107" s="15"/>
      <c r="G107" s="25"/>
      <c r="H107" s="25"/>
      <c r="I107" s="25"/>
      <c r="J107" s="25"/>
      <c r="K107" s="13"/>
    </row>
    <row r="108" spans="2:11" ht="15">
      <c r="B108" s="13"/>
      <c r="C108" s="15"/>
      <c r="D108" s="15"/>
      <c r="E108" s="26"/>
      <c r="F108" s="15"/>
      <c r="G108" s="25"/>
      <c r="H108" s="25"/>
      <c r="I108" s="25"/>
      <c r="J108" s="25"/>
      <c r="K108" s="13"/>
    </row>
    <row r="109" spans="2:11" ht="15">
      <c r="B109" s="13"/>
      <c r="C109" s="15"/>
      <c r="D109" s="15"/>
      <c r="E109" s="25"/>
      <c r="F109" s="15"/>
      <c r="G109" s="25"/>
      <c r="H109" s="25"/>
      <c r="I109" s="25"/>
      <c r="J109" s="25"/>
      <c r="K109" s="13"/>
    </row>
    <row r="110" spans="2:11" ht="15">
      <c r="B110" s="13"/>
      <c r="C110" s="15"/>
      <c r="D110" s="15"/>
      <c r="E110" s="26"/>
      <c r="F110" s="15"/>
      <c r="G110" s="25"/>
      <c r="H110" s="25"/>
      <c r="I110" s="25"/>
      <c r="J110" s="25"/>
      <c r="K110" s="13"/>
    </row>
    <row r="111" spans="2:11" ht="15">
      <c r="B111" s="13"/>
      <c r="C111" s="15"/>
      <c r="D111" s="15"/>
      <c r="E111" s="26"/>
      <c r="F111" s="15"/>
      <c r="G111" s="25"/>
      <c r="H111" s="25"/>
      <c r="I111" s="25"/>
      <c r="J111" s="25"/>
      <c r="K111" s="13"/>
    </row>
    <row r="112" spans="2:11" ht="15">
      <c r="B112" s="13"/>
      <c r="C112" s="15"/>
      <c r="D112" s="15"/>
      <c r="E112" s="26"/>
      <c r="F112" s="15"/>
      <c r="G112" s="25"/>
      <c r="H112" s="25"/>
      <c r="I112" s="25"/>
      <c r="J112" s="25"/>
      <c r="K112" s="13"/>
    </row>
    <row r="113" spans="2:11" ht="15">
      <c r="B113" s="13"/>
      <c r="C113" s="15"/>
      <c r="D113" s="15"/>
      <c r="E113" s="26"/>
      <c r="F113" s="15"/>
      <c r="G113" s="25"/>
      <c r="H113" s="25"/>
      <c r="I113" s="25"/>
      <c r="J113" s="25"/>
      <c r="K113" s="13"/>
    </row>
    <row r="114" spans="2:11" ht="15">
      <c r="B114" s="13"/>
      <c r="C114" s="15"/>
      <c r="D114" s="15"/>
      <c r="E114" s="26"/>
      <c r="F114" s="15"/>
      <c r="G114" s="25"/>
      <c r="H114" s="25"/>
      <c r="I114" s="25"/>
      <c r="J114" s="25"/>
      <c r="K114" s="13"/>
    </row>
    <row r="115" spans="2:11" ht="15">
      <c r="B115" s="13"/>
      <c r="C115" s="15"/>
      <c r="D115" s="15"/>
      <c r="E115" s="25"/>
      <c r="F115" s="15"/>
      <c r="G115" s="25"/>
      <c r="H115" s="25"/>
      <c r="I115" s="25"/>
      <c r="J115" s="25"/>
      <c r="K115" s="13"/>
    </row>
    <row r="116" spans="2:11" ht="15">
      <c r="B116" s="13"/>
      <c r="C116" s="15"/>
      <c r="D116" s="15"/>
      <c r="E116" s="26"/>
      <c r="F116" s="15"/>
      <c r="G116" s="25"/>
      <c r="H116" s="25"/>
      <c r="I116" s="25"/>
      <c r="J116" s="25"/>
      <c r="K116" s="13"/>
    </row>
    <row r="117" spans="2:11" ht="15">
      <c r="B117" s="13"/>
      <c r="C117" s="15"/>
      <c r="D117" s="15"/>
      <c r="E117" s="26"/>
      <c r="F117" s="15"/>
      <c r="G117" s="25"/>
      <c r="H117" s="25"/>
      <c r="I117" s="25"/>
      <c r="J117" s="25"/>
      <c r="K117" s="13"/>
    </row>
    <row r="118" spans="2:11" ht="15">
      <c r="B118" s="13"/>
      <c r="C118" s="15"/>
      <c r="D118" s="15"/>
      <c r="E118" s="26"/>
      <c r="F118" s="15"/>
      <c r="G118" s="25"/>
      <c r="H118" s="25"/>
      <c r="I118" s="25"/>
      <c r="J118" s="25"/>
      <c r="K118" s="13"/>
    </row>
    <row r="119" spans="2:11" ht="15">
      <c r="B119" s="13"/>
      <c r="C119" s="15"/>
      <c r="D119" s="15"/>
      <c r="E119" s="26"/>
      <c r="F119" s="15"/>
      <c r="G119" s="25"/>
      <c r="H119" s="25"/>
      <c r="I119" s="25"/>
      <c r="J119" s="25"/>
      <c r="K119" s="13"/>
    </row>
    <row r="120" spans="2:11" ht="15">
      <c r="B120" s="13"/>
      <c r="C120" s="15"/>
      <c r="D120" s="15"/>
      <c r="E120" s="25"/>
      <c r="F120" s="15"/>
      <c r="G120" s="25"/>
      <c r="H120" s="25"/>
      <c r="I120" s="25"/>
      <c r="J120" s="25"/>
      <c r="K120" s="14"/>
    </row>
    <row r="121" spans="2:11" ht="15">
      <c r="B121" s="13"/>
      <c r="C121" s="15"/>
      <c r="D121" s="15"/>
      <c r="E121" s="26"/>
      <c r="F121" s="15"/>
      <c r="G121" s="25"/>
      <c r="H121" s="25"/>
      <c r="I121" s="25"/>
      <c r="J121" s="25"/>
      <c r="K121" s="14"/>
    </row>
    <row r="122" spans="2:11" ht="15">
      <c r="B122" s="13"/>
      <c r="C122" s="15"/>
      <c r="D122" s="15"/>
      <c r="E122" s="26"/>
      <c r="F122" s="15"/>
      <c r="G122" s="25"/>
      <c r="H122" s="25"/>
      <c r="I122" s="25"/>
      <c r="J122" s="25"/>
      <c r="K122" s="14"/>
    </row>
    <row r="123" spans="2:11" ht="15">
      <c r="B123" s="13"/>
      <c r="C123" s="15"/>
      <c r="D123" s="15"/>
      <c r="E123" s="25"/>
      <c r="F123" s="15"/>
      <c r="G123" s="25"/>
      <c r="H123" s="25"/>
      <c r="I123" s="25"/>
      <c r="J123" s="25"/>
      <c r="K123" s="14"/>
    </row>
    <row r="124" spans="2:11" ht="15">
      <c r="B124" s="13"/>
      <c r="C124" s="15"/>
      <c r="D124" s="15"/>
      <c r="E124" s="26"/>
      <c r="F124" s="15"/>
      <c r="G124" s="25"/>
      <c r="H124" s="25"/>
      <c r="I124" s="25"/>
      <c r="J124" s="25"/>
      <c r="K124" s="13"/>
    </row>
    <row r="125" spans="2:11" ht="15">
      <c r="B125" s="13"/>
      <c r="C125" s="15"/>
      <c r="D125" s="15"/>
      <c r="E125" s="26"/>
      <c r="F125" s="15"/>
      <c r="G125" s="25"/>
      <c r="H125" s="25"/>
      <c r="I125" s="25"/>
      <c r="J125" s="25"/>
      <c r="K125" s="13"/>
    </row>
    <row r="126" spans="2:11" ht="15">
      <c r="B126" s="13"/>
      <c r="C126" s="15"/>
      <c r="D126" s="15"/>
      <c r="E126" s="26"/>
      <c r="F126" s="15"/>
      <c r="G126" s="25"/>
      <c r="H126" s="25"/>
      <c r="I126" s="25"/>
      <c r="J126" s="25"/>
      <c r="K126" s="13"/>
    </row>
    <row r="127" spans="2:11" ht="15">
      <c r="B127" s="13"/>
      <c r="C127" s="15"/>
      <c r="D127" s="15"/>
      <c r="E127" s="26"/>
      <c r="F127" s="15"/>
      <c r="G127" s="25"/>
      <c r="H127" s="25"/>
      <c r="I127" s="25"/>
      <c r="J127" s="25"/>
      <c r="K127" s="14"/>
    </row>
    <row r="128" spans="2:11" ht="15">
      <c r="B128" s="13"/>
      <c r="C128" s="15"/>
      <c r="D128" s="15"/>
      <c r="E128" s="25"/>
      <c r="F128" s="15"/>
      <c r="G128" s="25"/>
      <c r="H128" s="25"/>
      <c r="I128" s="25"/>
      <c r="J128" s="25"/>
      <c r="K128" s="13"/>
    </row>
    <row r="129" spans="2:11" ht="15">
      <c r="B129" s="13"/>
      <c r="C129" s="15"/>
      <c r="D129" s="15"/>
      <c r="E129" s="26"/>
      <c r="F129" s="15"/>
      <c r="G129" s="25"/>
      <c r="H129" s="25"/>
      <c r="I129" s="25"/>
      <c r="J129" s="25"/>
      <c r="K129" s="13"/>
    </row>
    <row r="130" spans="2:11" ht="15">
      <c r="B130" s="13"/>
      <c r="C130" s="15"/>
      <c r="D130" s="15"/>
      <c r="E130" s="25"/>
      <c r="F130" s="15"/>
      <c r="G130" s="25"/>
      <c r="H130" s="25"/>
      <c r="I130" s="25"/>
      <c r="J130" s="25"/>
      <c r="K130" s="14"/>
    </row>
    <row r="131" spans="2:11" ht="15">
      <c r="B131" s="13"/>
      <c r="C131" s="15"/>
      <c r="D131" s="15"/>
      <c r="E131" s="26"/>
      <c r="F131" s="15"/>
      <c r="G131" s="25"/>
      <c r="H131" s="25"/>
      <c r="I131" s="25"/>
      <c r="J131" s="25"/>
      <c r="K131" s="14"/>
    </row>
    <row r="132" spans="2:11" ht="15">
      <c r="B132" s="13"/>
      <c r="C132" s="15"/>
      <c r="D132" s="15"/>
      <c r="E132" s="25"/>
      <c r="F132" s="15"/>
      <c r="G132" s="25"/>
      <c r="H132" s="25"/>
      <c r="I132" s="25"/>
      <c r="J132" s="25"/>
      <c r="K132" s="14"/>
    </row>
    <row r="133" spans="2:11" ht="15">
      <c r="B133" s="13"/>
      <c r="C133" s="15"/>
      <c r="D133" s="15"/>
      <c r="E133" s="25"/>
      <c r="F133" s="15"/>
      <c r="G133" s="25"/>
      <c r="H133" s="25"/>
      <c r="I133" s="25"/>
      <c r="J133" s="25"/>
      <c r="K133" s="14"/>
    </row>
    <row r="134" spans="2:11" ht="15">
      <c r="B134" s="13"/>
      <c r="C134" s="15"/>
      <c r="D134" s="15"/>
      <c r="E134" s="26"/>
      <c r="F134" s="15"/>
      <c r="G134" s="25"/>
      <c r="H134" s="25"/>
      <c r="I134" s="25"/>
      <c r="J134" s="25"/>
      <c r="K134" s="13"/>
    </row>
    <row r="135" spans="2:11" ht="15">
      <c r="B135" s="13"/>
      <c r="C135" s="15"/>
      <c r="D135" s="15"/>
      <c r="E135" s="26"/>
      <c r="F135" s="15"/>
      <c r="G135" s="25"/>
      <c r="H135" s="25"/>
      <c r="I135" s="25"/>
      <c r="J135" s="25"/>
      <c r="K135" s="13"/>
    </row>
    <row r="136" spans="2:11" ht="15">
      <c r="B136" s="13"/>
      <c r="C136" s="15"/>
      <c r="D136" s="15"/>
      <c r="E136" s="26"/>
      <c r="F136" s="15"/>
      <c r="G136" s="25"/>
      <c r="H136" s="25"/>
      <c r="I136" s="25"/>
      <c r="J136" s="25"/>
      <c r="K136" s="13"/>
    </row>
    <row r="137" spans="2:11" ht="15">
      <c r="B137" s="13"/>
      <c r="C137" s="15"/>
      <c r="D137" s="15"/>
      <c r="E137" s="26"/>
      <c r="F137" s="15"/>
      <c r="G137" s="25"/>
      <c r="H137" s="25"/>
      <c r="I137" s="25"/>
      <c r="J137" s="25"/>
      <c r="K137" s="14"/>
    </row>
    <row r="138" spans="2:11" ht="15">
      <c r="B138" s="13"/>
      <c r="C138" s="15"/>
      <c r="D138" s="15"/>
      <c r="E138" s="25"/>
      <c r="F138" s="15"/>
      <c r="G138" s="25"/>
      <c r="H138" s="25"/>
      <c r="I138" s="25"/>
      <c r="J138" s="25"/>
      <c r="K138" s="14"/>
    </row>
    <row r="139" spans="2:11" ht="15">
      <c r="B139" s="13"/>
      <c r="C139" s="15"/>
      <c r="D139" s="15"/>
      <c r="E139" s="26"/>
      <c r="F139" s="15"/>
      <c r="G139" s="25"/>
      <c r="H139" s="25"/>
      <c r="I139" s="25"/>
      <c r="J139" s="25"/>
      <c r="K139" s="13"/>
    </row>
    <row r="140" spans="2:11" ht="15">
      <c r="B140" s="13"/>
      <c r="C140" s="15"/>
      <c r="D140" s="15"/>
      <c r="E140" s="25"/>
      <c r="F140" s="15"/>
      <c r="G140" s="25"/>
      <c r="H140" s="25"/>
      <c r="I140" s="25"/>
      <c r="J140" s="25"/>
      <c r="K140" s="13"/>
    </row>
    <row r="141" spans="2:11" ht="15">
      <c r="B141" s="13"/>
      <c r="C141" s="15"/>
      <c r="D141" s="15"/>
      <c r="E141" s="25"/>
      <c r="F141" s="15"/>
      <c r="G141" s="25"/>
      <c r="H141" s="25"/>
      <c r="I141" s="25"/>
      <c r="J141" s="25"/>
      <c r="K141" s="13"/>
    </row>
    <row r="142" spans="2:11" ht="15">
      <c r="B142" s="13"/>
      <c r="C142" s="15"/>
      <c r="D142" s="15"/>
      <c r="E142" s="26"/>
      <c r="F142" s="15"/>
      <c r="G142" s="25"/>
      <c r="H142" s="25"/>
      <c r="I142" s="25"/>
      <c r="J142" s="25"/>
      <c r="K142" s="13"/>
    </row>
    <row r="143" spans="2:11" ht="15">
      <c r="B143" s="13"/>
      <c r="C143" s="15"/>
      <c r="D143" s="15"/>
      <c r="E143" s="26"/>
      <c r="F143" s="15"/>
      <c r="G143" s="25"/>
      <c r="H143" s="25"/>
      <c r="I143" s="25"/>
      <c r="J143" s="25"/>
      <c r="K143" s="13"/>
    </row>
    <row r="144" spans="2:11" ht="15">
      <c r="B144" s="13"/>
      <c r="C144" s="15"/>
      <c r="D144" s="15"/>
      <c r="E144" s="25"/>
      <c r="F144" s="15"/>
      <c r="G144" s="25"/>
      <c r="H144" s="25"/>
      <c r="I144" s="25"/>
      <c r="J144" s="25"/>
      <c r="K144" s="13"/>
    </row>
    <row r="145" spans="2:11" ht="15">
      <c r="B145" s="13"/>
      <c r="C145" s="15"/>
      <c r="D145" s="15"/>
      <c r="E145" s="26"/>
      <c r="F145" s="15"/>
      <c r="G145" s="25"/>
      <c r="H145" s="25"/>
      <c r="I145" s="25"/>
      <c r="J145" s="25"/>
      <c r="K145" s="13"/>
    </row>
    <row r="146" spans="2:11" ht="15">
      <c r="B146" s="13"/>
      <c r="C146" s="15"/>
      <c r="D146" s="15"/>
      <c r="E146" s="25"/>
      <c r="F146" s="15"/>
      <c r="G146" s="25"/>
      <c r="H146" s="25"/>
      <c r="I146" s="25"/>
      <c r="J146" s="25"/>
      <c r="K146" s="13"/>
    </row>
    <row r="147" spans="2:11" ht="15">
      <c r="B147" s="13"/>
      <c r="C147" s="15"/>
      <c r="D147" s="15"/>
      <c r="E147" s="26"/>
      <c r="F147" s="15"/>
      <c r="G147" s="25"/>
      <c r="H147" s="25"/>
      <c r="I147" s="25"/>
      <c r="J147" s="25"/>
      <c r="K147" s="13"/>
    </row>
    <row r="148" spans="2:11" ht="15">
      <c r="B148" s="13"/>
      <c r="C148" s="15"/>
      <c r="D148" s="15"/>
      <c r="E148" s="26"/>
      <c r="F148" s="15"/>
      <c r="G148" s="25"/>
      <c r="H148" s="25"/>
      <c r="I148" s="25"/>
      <c r="J148" s="25"/>
      <c r="K148" s="14"/>
    </row>
    <row r="149" spans="2:11" ht="15">
      <c r="B149" s="13"/>
      <c r="C149" s="15"/>
      <c r="D149" s="15"/>
      <c r="E149" s="26"/>
      <c r="F149" s="15"/>
      <c r="G149" s="25"/>
      <c r="H149" s="25"/>
      <c r="I149" s="25"/>
      <c r="J149" s="25"/>
      <c r="K149" s="13"/>
    </row>
    <row r="150" spans="2:11" ht="15">
      <c r="B150" s="13"/>
      <c r="C150" s="15"/>
      <c r="D150" s="15"/>
      <c r="E150" s="26"/>
      <c r="F150" s="15"/>
      <c r="G150" s="25"/>
      <c r="H150" s="25"/>
      <c r="I150" s="25"/>
      <c r="J150" s="25"/>
      <c r="K150" s="13"/>
    </row>
    <row r="151" spans="2:11" ht="15">
      <c r="B151" s="13"/>
      <c r="C151" s="15"/>
      <c r="D151" s="15"/>
      <c r="E151" s="26"/>
      <c r="F151" s="15"/>
      <c r="G151" s="25"/>
      <c r="H151" s="25"/>
      <c r="I151" s="25"/>
      <c r="J151" s="25"/>
      <c r="K151" s="13"/>
    </row>
    <row r="152" spans="2:11" ht="15">
      <c r="B152" s="13"/>
      <c r="C152" s="15"/>
      <c r="D152" s="15"/>
      <c r="E152" s="26"/>
      <c r="F152" s="15"/>
      <c r="G152" s="25"/>
      <c r="H152" s="25"/>
      <c r="I152" s="25"/>
      <c r="J152" s="25"/>
      <c r="K152" s="13"/>
    </row>
    <row r="153" spans="2:11" ht="15">
      <c r="B153" s="13"/>
      <c r="C153" s="15"/>
      <c r="D153" s="15"/>
      <c r="E153" s="26"/>
      <c r="F153" s="15"/>
      <c r="G153" s="25"/>
      <c r="H153" s="25"/>
      <c r="I153" s="25"/>
      <c r="J153" s="25"/>
      <c r="K153" s="13"/>
    </row>
    <row r="154" spans="2:11" ht="15">
      <c r="B154" s="13"/>
      <c r="C154" s="15"/>
      <c r="D154" s="15"/>
      <c r="E154" s="25"/>
      <c r="F154" s="15"/>
      <c r="G154" s="25"/>
      <c r="H154" s="25"/>
      <c r="I154" s="25"/>
      <c r="J154" s="25"/>
      <c r="K154" s="13"/>
    </row>
    <row r="155" spans="2:11" ht="15">
      <c r="B155" s="13"/>
      <c r="C155" s="15"/>
      <c r="D155" s="15"/>
      <c r="E155" s="26"/>
      <c r="F155" s="15"/>
      <c r="G155" s="25"/>
      <c r="H155" s="25"/>
      <c r="I155" s="25"/>
      <c r="J155" s="25"/>
      <c r="K155" s="13"/>
    </row>
    <row r="156" spans="2:11" ht="15">
      <c r="B156" s="13"/>
      <c r="C156" s="15"/>
      <c r="D156" s="15"/>
      <c r="E156" s="25"/>
      <c r="F156" s="15"/>
      <c r="G156" s="25"/>
      <c r="H156" s="25"/>
      <c r="I156" s="25"/>
      <c r="J156" s="25"/>
      <c r="K156" s="14"/>
    </row>
    <row r="157" spans="2:11" ht="15">
      <c r="B157" s="13"/>
      <c r="C157" s="15"/>
      <c r="D157" s="15"/>
      <c r="E157" s="26"/>
      <c r="F157" s="15"/>
      <c r="G157" s="25"/>
      <c r="H157" s="25"/>
      <c r="I157" s="25"/>
      <c r="J157" s="25"/>
      <c r="K157" s="13"/>
    </row>
    <row r="158" spans="2:11" ht="15">
      <c r="B158" s="13"/>
      <c r="C158" s="15"/>
      <c r="D158" s="15"/>
      <c r="E158" s="26"/>
      <c r="F158" s="15"/>
      <c r="G158" s="25"/>
      <c r="H158" s="25"/>
      <c r="I158" s="25"/>
      <c r="J158" s="25"/>
      <c r="K158" s="13"/>
    </row>
    <row r="159" spans="2:11" ht="15">
      <c r="B159" s="13"/>
      <c r="C159" s="15"/>
      <c r="D159" s="15"/>
      <c r="E159" s="25"/>
      <c r="F159" s="15"/>
      <c r="G159" s="25"/>
      <c r="H159" s="25"/>
      <c r="I159" s="25"/>
      <c r="J159" s="25"/>
      <c r="K159" s="13"/>
    </row>
    <row r="160" spans="2:11" ht="15">
      <c r="B160" s="13"/>
      <c r="C160" s="15"/>
      <c r="D160" s="15"/>
      <c r="E160" s="25"/>
      <c r="F160" s="15"/>
      <c r="G160" s="25"/>
      <c r="H160" s="25"/>
      <c r="I160" s="25"/>
      <c r="J160" s="25"/>
      <c r="K160" s="13"/>
    </row>
    <row r="161" spans="2:11" ht="15">
      <c r="B161" s="13"/>
      <c r="C161" s="15"/>
      <c r="D161" s="15"/>
      <c r="E161" s="26"/>
      <c r="F161" s="15"/>
      <c r="G161" s="25"/>
      <c r="H161" s="25"/>
      <c r="I161" s="25"/>
      <c r="J161" s="25"/>
      <c r="K161" s="13"/>
    </row>
    <row r="162" spans="2:11" ht="15">
      <c r="B162" s="13"/>
      <c r="C162" s="15"/>
      <c r="D162" s="15"/>
      <c r="E162" s="25"/>
      <c r="F162" s="15"/>
      <c r="G162" s="25"/>
      <c r="H162" s="25"/>
      <c r="I162" s="25"/>
      <c r="J162" s="25"/>
      <c r="K162" s="14"/>
    </row>
    <row r="163" spans="2:11" ht="15">
      <c r="B163" s="13"/>
      <c r="C163" s="15"/>
      <c r="D163" s="15"/>
      <c r="E163" s="26"/>
      <c r="F163" s="15"/>
      <c r="G163" s="25"/>
      <c r="H163" s="25"/>
      <c r="I163" s="25"/>
      <c r="J163" s="25"/>
      <c r="K163" s="13"/>
    </row>
    <row r="164" spans="2:11" ht="15">
      <c r="B164" s="13"/>
      <c r="C164" s="15"/>
      <c r="D164" s="15"/>
      <c r="E164" s="26"/>
      <c r="F164" s="15"/>
      <c r="G164" s="25"/>
      <c r="H164" s="25"/>
      <c r="I164" s="25"/>
      <c r="J164" s="25"/>
      <c r="K164" s="13"/>
    </row>
    <row r="165" spans="2:11" ht="15">
      <c r="B165" s="13"/>
      <c r="C165" s="15"/>
      <c r="D165" s="15"/>
      <c r="E165" s="26"/>
      <c r="F165" s="15"/>
      <c r="G165" s="25"/>
      <c r="H165" s="25"/>
      <c r="I165" s="25"/>
      <c r="J165" s="25"/>
      <c r="K165" s="13"/>
    </row>
    <row r="166" spans="2:11" ht="15">
      <c r="B166" s="13"/>
      <c r="C166" s="15"/>
      <c r="D166" s="15"/>
      <c r="E166" s="26"/>
      <c r="F166" s="15"/>
      <c r="G166" s="25"/>
      <c r="H166" s="25"/>
      <c r="I166" s="25"/>
      <c r="J166" s="25"/>
      <c r="K166" s="13"/>
    </row>
    <row r="167" spans="2:11" ht="15">
      <c r="B167" s="13"/>
      <c r="C167" s="15"/>
      <c r="D167" s="15"/>
      <c r="E167" s="26"/>
      <c r="F167" s="15"/>
      <c r="G167" s="25"/>
      <c r="H167" s="25"/>
      <c r="I167" s="25"/>
      <c r="J167" s="25"/>
      <c r="K167" s="13"/>
    </row>
    <row r="168" spans="2:11" ht="15">
      <c r="B168" s="13"/>
      <c r="C168" s="15"/>
      <c r="D168" s="15"/>
      <c r="E168" s="25"/>
      <c r="F168" s="15"/>
      <c r="G168" s="25"/>
      <c r="H168" s="25"/>
      <c r="I168" s="25"/>
      <c r="J168" s="25"/>
      <c r="K168" s="14"/>
    </row>
    <row r="169" spans="2:11" ht="15">
      <c r="B169" s="13"/>
      <c r="C169" s="15"/>
      <c r="D169" s="15"/>
      <c r="E169" s="26"/>
      <c r="F169" s="15"/>
      <c r="G169" s="25"/>
      <c r="H169" s="25"/>
      <c r="I169" s="25"/>
      <c r="J169" s="25"/>
      <c r="K169" s="13"/>
    </row>
    <row r="170" spans="2:11" ht="15">
      <c r="B170" s="13"/>
      <c r="C170" s="15"/>
      <c r="D170" s="15"/>
      <c r="E170" s="25"/>
      <c r="F170" s="15"/>
      <c r="G170" s="25"/>
      <c r="H170" s="25"/>
      <c r="I170" s="25"/>
      <c r="J170" s="25"/>
      <c r="K170" s="13"/>
    </row>
    <row r="171" spans="2:11" ht="15">
      <c r="B171" s="13"/>
      <c r="C171" s="15"/>
      <c r="D171" s="15"/>
      <c r="E171" s="26"/>
      <c r="F171" s="15"/>
      <c r="G171" s="25"/>
      <c r="H171" s="25"/>
      <c r="I171" s="25"/>
      <c r="J171" s="25"/>
      <c r="K171" s="13"/>
    </row>
    <row r="172" spans="2:11" ht="15">
      <c r="B172" s="13"/>
      <c r="C172" s="15"/>
      <c r="D172" s="15"/>
      <c r="E172" s="25"/>
      <c r="F172" s="15"/>
      <c r="G172" s="25"/>
      <c r="H172" s="25"/>
      <c r="I172" s="25"/>
      <c r="J172" s="25"/>
      <c r="K172" s="14"/>
    </row>
    <row r="173" spans="2:11" ht="15">
      <c r="B173" s="13"/>
      <c r="C173" s="15"/>
      <c r="D173" s="15"/>
      <c r="E173" s="26"/>
      <c r="F173" s="15"/>
      <c r="G173" s="25"/>
      <c r="H173" s="25"/>
      <c r="I173" s="25"/>
      <c r="J173" s="25"/>
      <c r="K173" s="13"/>
    </row>
    <row r="174" spans="2:11" ht="15">
      <c r="B174" s="13"/>
      <c r="C174" s="15"/>
      <c r="D174" s="15"/>
      <c r="E174" s="26"/>
      <c r="F174" s="15"/>
      <c r="G174" s="25"/>
      <c r="H174" s="25"/>
      <c r="I174" s="25"/>
      <c r="J174" s="25"/>
      <c r="K174" s="13"/>
    </row>
    <row r="175" spans="2:11" ht="15">
      <c r="B175" s="13"/>
      <c r="C175" s="15"/>
      <c r="D175" s="15"/>
      <c r="E175" s="26"/>
      <c r="F175" s="15"/>
      <c r="G175" s="25"/>
      <c r="H175" s="25"/>
      <c r="I175" s="25"/>
      <c r="J175" s="25"/>
      <c r="K175" s="13"/>
    </row>
    <row r="176" spans="2:11" ht="15">
      <c r="B176" s="13"/>
      <c r="C176" s="15"/>
      <c r="D176" s="15"/>
      <c r="E176" s="26"/>
      <c r="F176" s="15"/>
      <c r="G176" s="25"/>
      <c r="H176" s="25"/>
      <c r="I176" s="25"/>
      <c r="J176" s="25"/>
      <c r="K176" s="14"/>
    </row>
    <row r="177" spans="2:11" ht="15">
      <c r="B177" s="13"/>
      <c r="C177" s="15"/>
      <c r="D177" s="15"/>
      <c r="E177" s="26"/>
      <c r="F177" s="15"/>
      <c r="G177" s="25"/>
      <c r="H177" s="25"/>
      <c r="I177" s="25"/>
      <c r="J177" s="25"/>
      <c r="K177" s="13"/>
    </row>
    <row r="178" spans="2:11" ht="15">
      <c r="B178" s="13"/>
      <c r="C178" s="15"/>
      <c r="D178" s="15"/>
      <c r="E178" s="26"/>
      <c r="F178" s="15"/>
      <c r="G178" s="25"/>
      <c r="H178" s="25"/>
      <c r="I178" s="25"/>
      <c r="J178" s="25"/>
      <c r="K178" s="13"/>
    </row>
    <row r="179" spans="2:11" ht="15">
      <c r="B179" s="13"/>
      <c r="C179" s="15"/>
      <c r="D179" s="15"/>
      <c r="E179" s="26"/>
      <c r="F179" s="15"/>
      <c r="G179" s="25"/>
      <c r="H179" s="25"/>
      <c r="I179" s="25"/>
      <c r="J179" s="25"/>
      <c r="K179" s="13"/>
    </row>
    <row r="180" spans="2:11" ht="15">
      <c r="B180" s="13"/>
      <c r="C180" s="15"/>
      <c r="D180" s="15"/>
      <c r="E180" s="26"/>
      <c r="F180" s="15"/>
      <c r="G180" s="25"/>
      <c r="H180" s="25"/>
      <c r="I180" s="25"/>
      <c r="J180" s="25"/>
      <c r="K180" s="13"/>
    </row>
    <row r="181" spans="2:11" ht="15">
      <c r="B181" s="13"/>
      <c r="C181" s="15"/>
      <c r="D181" s="15"/>
      <c r="E181" s="26"/>
      <c r="F181" s="15"/>
      <c r="G181" s="25"/>
      <c r="H181" s="25"/>
      <c r="I181" s="25"/>
      <c r="J181" s="25"/>
      <c r="K181" s="13"/>
    </row>
    <row r="182" spans="2:11" ht="15">
      <c r="B182" s="13"/>
      <c r="C182" s="15"/>
      <c r="D182" s="15"/>
      <c r="E182" s="26"/>
      <c r="F182" s="15"/>
      <c r="G182" s="25"/>
      <c r="H182" s="25"/>
      <c r="I182" s="25"/>
      <c r="J182" s="25"/>
      <c r="K182" s="13"/>
    </row>
    <row r="183" spans="2:11" ht="15">
      <c r="B183" s="13"/>
      <c r="C183" s="15"/>
      <c r="D183" s="15"/>
      <c r="E183" s="25"/>
      <c r="F183" s="15"/>
      <c r="G183" s="25"/>
      <c r="H183" s="25"/>
      <c r="I183" s="25"/>
      <c r="J183" s="25"/>
      <c r="K183" s="13"/>
    </row>
    <row r="184" spans="2:11" ht="15">
      <c r="B184" s="13"/>
      <c r="C184" s="15"/>
      <c r="D184" s="15"/>
      <c r="E184" s="26"/>
      <c r="F184" s="15"/>
      <c r="G184" s="25"/>
      <c r="H184" s="25"/>
      <c r="I184" s="25"/>
      <c r="J184" s="25"/>
      <c r="K184" s="13"/>
    </row>
    <row r="185" spans="2:11" ht="15">
      <c r="B185" s="13"/>
      <c r="C185" s="15"/>
      <c r="D185" s="15"/>
      <c r="E185" s="26"/>
      <c r="F185" s="15"/>
      <c r="G185" s="25"/>
      <c r="H185" s="25"/>
      <c r="I185" s="25"/>
      <c r="J185" s="25"/>
      <c r="K185" s="14"/>
    </row>
    <row r="186" spans="2:11" ht="15">
      <c r="B186" s="13"/>
      <c r="C186" s="15"/>
      <c r="D186" s="15"/>
      <c r="E186" s="26"/>
      <c r="F186" s="15"/>
      <c r="G186" s="25"/>
      <c r="H186" s="25"/>
      <c r="I186" s="25"/>
      <c r="J186" s="25"/>
      <c r="K186" s="13"/>
    </row>
    <row r="187" spans="2:11" ht="15">
      <c r="B187" s="13"/>
      <c r="C187" s="15"/>
      <c r="D187" s="15"/>
      <c r="E187" s="26"/>
      <c r="F187" s="15"/>
      <c r="G187" s="25"/>
      <c r="H187" s="25"/>
      <c r="I187" s="25"/>
      <c r="J187" s="25"/>
      <c r="K187" s="13"/>
    </row>
    <row r="188" spans="2:11" ht="15">
      <c r="B188" s="13"/>
      <c r="C188" s="15"/>
      <c r="D188" s="15"/>
      <c r="E188" s="26"/>
      <c r="F188" s="15"/>
      <c r="G188" s="25"/>
      <c r="H188" s="25"/>
      <c r="I188" s="25"/>
      <c r="J188" s="25"/>
      <c r="K188" s="13"/>
    </row>
    <row r="189" spans="2:11" ht="15">
      <c r="B189" s="13"/>
      <c r="C189" s="15"/>
      <c r="D189" s="15"/>
      <c r="E189" s="26"/>
      <c r="F189" s="15"/>
      <c r="G189" s="25"/>
      <c r="H189" s="25"/>
      <c r="I189" s="25"/>
      <c r="J189" s="25"/>
      <c r="K189" s="13"/>
    </row>
    <row r="190" spans="2:11" ht="15">
      <c r="B190" s="13"/>
      <c r="C190" s="15"/>
      <c r="D190" s="15"/>
      <c r="E190" s="26"/>
      <c r="F190" s="15"/>
      <c r="G190" s="25"/>
      <c r="H190" s="25"/>
      <c r="I190" s="25"/>
      <c r="J190" s="25"/>
      <c r="K190" s="13"/>
    </row>
    <row r="191" spans="2:11" ht="15">
      <c r="B191" s="13"/>
      <c r="C191" s="15"/>
      <c r="D191" s="15"/>
      <c r="E191" s="26"/>
      <c r="F191" s="15"/>
      <c r="G191" s="25"/>
      <c r="H191" s="25"/>
      <c r="I191" s="25"/>
      <c r="J191" s="25"/>
      <c r="K191" s="13"/>
    </row>
    <row r="192" spans="2:11" ht="15">
      <c r="B192" s="13"/>
      <c r="C192" s="15"/>
      <c r="D192" s="15"/>
      <c r="E192" s="26"/>
      <c r="F192" s="15"/>
      <c r="G192" s="25"/>
      <c r="H192" s="25"/>
      <c r="I192" s="25"/>
      <c r="J192" s="25"/>
      <c r="K192" s="13"/>
    </row>
    <row r="193" spans="2:11" ht="15">
      <c r="B193" s="13"/>
      <c r="C193" s="15"/>
      <c r="D193" s="15"/>
      <c r="E193" s="26"/>
      <c r="F193" s="15"/>
      <c r="G193" s="25"/>
      <c r="H193" s="25"/>
      <c r="I193" s="25"/>
      <c r="J193" s="25"/>
      <c r="K193" s="13"/>
    </row>
    <row r="194" spans="2:11" ht="15">
      <c r="B194" s="13"/>
      <c r="C194" s="15"/>
      <c r="D194" s="15"/>
      <c r="E194" s="26"/>
      <c r="F194" s="15"/>
      <c r="G194" s="25"/>
      <c r="H194" s="25"/>
      <c r="I194" s="25"/>
      <c r="J194" s="25"/>
      <c r="K194" s="13"/>
    </row>
    <row r="195" spans="2:11" ht="15">
      <c r="B195" s="13"/>
      <c r="C195" s="15"/>
      <c r="D195" s="15"/>
      <c r="E195" s="25"/>
      <c r="F195" s="15"/>
      <c r="G195" s="25"/>
      <c r="H195" s="25"/>
      <c r="I195" s="25"/>
      <c r="J195" s="25"/>
      <c r="K195" s="13"/>
    </row>
    <row r="196" spans="2:11" ht="15">
      <c r="B196" s="13"/>
      <c r="C196" s="15"/>
      <c r="D196" s="15"/>
      <c r="E196" s="26"/>
      <c r="F196" s="15"/>
      <c r="G196" s="25"/>
      <c r="H196" s="25"/>
      <c r="I196" s="25"/>
      <c r="J196" s="25"/>
      <c r="K196" s="13"/>
    </row>
    <row r="197" spans="2:11" ht="15">
      <c r="B197" s="13"/>
      <c r="C197" s="15"/>
      <c r="D197" s="15"/>
      <c r="E197" s="26"/>
      <c r="F197" s="15"/>
      <c r="G197" s="25"/>
      <c r="H197" s="25"/>
      <c r="I197" s="25"/>
      <c r="J197" s="25"/>
      <c r="K197" s="13"/>
    </row>
    <row r="198" spans="2:11" ht="15">
      <c r="B198" s="13"/>
      <c r="C198" s="15"/>
      <c r="D198" s="15"/>
      <c r="E198" s="26"/>
      <c r="F198" s="15"/>
      <c r="G198" s="25"/>
      <c r="H198" s="25"/>
      <c r="I198" s="25"/>
      <c r="J198" s="25"/>
      <c r="K198" s="13"/>
    </row>
    <row r="199" spans="2:11" ht="15">
      <c r="B199" s="13"/>
      <c r="C199" s="15"/>
      <c r="D199" s="15"/>
      <c r="E199" s="25"/>
      <c r="F199" s="15"/>
      <c r="G199" s="25"/>
      <c r="H199" s="25"/>
      <c r="I199" s="25"/>
      <c r="J199" s="25"/>
      <c r="K199" s="14"/>
    </row>
    <row r="200" spans="2:11" ht="15">
      <c r="B200" s="13"/>
      <c r="C200" s="15"/>
      <c r="D200" s="15"/>
      <c r="E200" s="26"/>
      <c r="F200" s="15"/>
      <c r="G200" s="25"/>
      <c r="H200" s="25"/>
      <c r="I200" s="25"/>
      <c r="J200" s="25"/>
      <c r="K200" s="13"/>
    </row>
    <row r="201" spans="2:11" ht="15">
      <c r="B201" s="13"/>
      <c r="C201" s="15"/>
      <c r="D201" s="15"/>
      <c r="E201" s="25"/>
      <c r="F201" s="15"/>
      <c r="G201" s="25"/>
      <c r="H201" s="25"/>
      <c r="I201" s="25"/>
      <c r="J201" s="25"/>
      <c r="K201" s="13"/>
    </row>
    <row r="202" spans="2:11" ht="15">
      <c r="B202" s="13"/>
      <c r="C202" s="15"/>
      <c r="D202" s="15"/>
      <c r="E202" s="25"/>
      <c r="F202" s="15"/>
      <c r="G202" s="25"/>
      <c r="H202" s="25"/>
      <c r="I202" s="25"/>
      <c r="J202" s="25"/>
      <c r="K202" s="13"/>
    </row>
    <row r="203" spans="2:11" ht="15">
      <c r="B203" s="13"/>
      <c r="C203" s="15"/>
      <c r="D203" s="15"/>
      <c r="E203" s="26"/>
      <c r="F203" s="15"/>
      <c r="G203" s="25"/>
      <c r="H203" s="25"/>
      <c r="I203" s="25"/>
      <c r="J203" s="25"/>
      <c r="K203" s="13"/>
    </row>
    <row r="204" spans="2:11" ht="15">
      <c r="B204" s="13"/>
      <c r="C204" s="15"/>
      <c r="D204" s="15"/>
      <c r="E204" s="25"/>
      <c r="F204" s="15"/>
      <c r="G204" s="25"/>
      <c r="H204" s="25"/>
      <c r="I204" s="25"/>
      <c r="J204" s="25"/>
      <c r="K204" s="14"/>
    </row>
    <row r="205" spans="2:11" ht="15">
      <c r="B205" s="13"/>
      <c r="C205" s="15"/>
      <c r="D205" s="15"/>
      <c r="E205" s="26"/>
      <c r="F205" s="15"/>
      <c r="G205" s="25"/>
      <c r="H205" s="25"/>
      <c r="I205" s="25"/>
      <c r="J205" s="25"/>
      <c r="K205" s="13"/>
    </row>
    <row r="206" spans="2:11" ht="15">
      <c r="B206" s="13"/>
      <c r="C206" s="15"/>
      <c r="D206" s="15"/>
      <c r="E206" s="26"/>
      <c r="F206" s="15"/>
      <c r="G206" s="25"/>
      <c r="H206" s="25"/>
      <c r="I206" s="25"/>
      <c r="J206" s="25"/>
      <c r="K206" s="13"/>
    </row>
    <row r="207" spans="2:11" ht="15">
      <c r="B207" s="13"/>
      <c r="C207" s="15"/>
      <c r="D207" s="15"/>
      <c r="E207" s="26"/>
      <c r="F207" s="15"/>
      <c r="G207" s="25"/>
      <c r="H207" s="25"/>
      <c r="I207" s="25"/>
      <c r="J207" s="25"/>
      <c r="K207" s="13"/>
    </row>
    <row r="208" spans="2:11" ht="15">
      <c r="B208" s="13"/>
      <c r="C208" s="15"/>
      <c r="D208" s="15"/>
      <c r="E208" s="26"/>
      <c r="F208" s="15"/>
      <c r="G208" s="25"/>
      <c r="H208" s="25"/>
      <c r="I208" s="25"/>
      <c r="J208" s="25"/>
      <c r="K208" s="13"/>
    </row>
    <row r="209" spans="2:11" ht="15">
      <c r="B209" s="13"/>
      <c r="C209" s="15"/>
      <c r="D209" s="15"/>
      <c r="E209" s="25"/>
      <c r="F209" s="15"/>
      <c r="G209" s="25"/>
      <c r="H209" s="25"/>
      <c r="I209" s="25"/>
      <c r="J209" s="25"/>
      <c r="K209" s="13"/>
    </row>
    <row r="210" spans="2:11" ht="15">
      <c r="B210" s="13"/>
      <c r="C210" s="15"/>
      <c r="D210" s="15"/>
      <c r="E210" s="26"/>
      <c r="F210" s="15"/>
      <c r="G210" s="25"/>
      <c r="H210" s="25"/>
      <c r="I210" s="25"/>
      <c r="J210" s="25"/>
      <c r="K210" s="13"/>
    </row>
    <row r="211" spans="2:11" ht="15">
      <c r="B211" s="13"/>
      <c r="C211" s="15"/>
      <c r="D211" s="15"/>
      <c r="E211" s="26"/>
      <c r="F211" s="15"/>
      <c r="G211" s="25"/>
      <c r="H211" s="25"/>
      <c r="I211" s="25"/>
      <c r="J211" s="25"/>
      <c r="K211" s="13"/>
    </row>
    <row r="212" spans="2:11" ht="15">
      <c r="B212" s="13"/>
      <c r="C212" s="15"/>
      <c r="D212" s="15"/>
      <c r="E212" s="26"/>
      <c r="F212" s="15"/>
      <c r="G212" s="25"/>
      <c r="H212" s="25"/>
      <c r="I212" s="25"/>
      <c r="J212" s="25"/>
      <c r="K212" s="13"/>
    </row>
    <row r="213" spans="2:11" ht="15">
      <c r="B213" s="13"/>
      <c r="C213" s="15"/>
      <c r="D213" s="15"/>
      <c r="E213" s="26"/>
      <c r="F213" s="15"/>
      <c r="G213" s="25"/>
      <c r="H213" s="25"/>
      <c r="I213" s="25"/>
      <c r="J213" s="25"/>
      <c r="K213" s="13"/>
    </row>
    <row r="214" spans="2:11" ht="15">
      <c r="B214" s="13"/>
      <c r="C214" s="15"/>
      <c r="D214" s="15"/>
      <c r="E214" s="26"/>
      <c r="F214" s="15"/>
      <c r="G214" s="25"/>
      <c r="H214" s="25"/>
      <c r="I214" s="25"/>
      <c r="J214" s="25"/>
      <c r="K214" s="13"/>
    </row>
    <row r="215" spans="2:11" ht="15">
      <c r="B215" s="13"/>
      <c r="C215" s="15"/>
      <c r="D215" s="15"/>
      <c r="E215" s="26"/>
      <c r="F215" s="15"/>
      <c r="G215" s="25"/>
      <c r="H215" s="25"/>
      <c r="I215" s="25"/>
      <c r="J215" s="25"/>
      <c r="K215" s="13"/>
    </row>
    <row r="216" spans="2:11" ht="15">
      <c r="B216" s="13"/>
      <c r="C216" s="15"/>
      <c r="D216" s="15"/>
      <c r="E216" s="26"/>
      <c r="F216" s="15"/>
      <c r="G216" s="25"/>
      <c r="H216" s="25"/>
      <c r="I216" s="25"/>
      <c r="J216" s="25"/>
      <c r="K216" s="13"/>
    </row>
    <row r="217" spans="2:11" ht="15">
      <c r="B217" s="13"/>
      <c r="C217" s="15"/>
      <c r="D217" s="15"/>
      <c r="E217" s="26"/>
      <c r="F217" s="15"/>
      <c r="G217" s="25"/>
      <c r="H217" s="25"/>
      <c r="I217" s="25"/>
      <c r="J217" s="25"/>
      <c r="K217" s="13"/>
    </row>
    <row r="218" spans="2:11" ht="15">
      <c r="B218" s="13"/>
      <c r="C218" s="15"/>
      <c r="D218" s="15"/>
      <c r="E218" s="26"/>
      <c r="F218" s="15"/>
      <c r="G218" s="25"/>
      <c r="H218" s="25"/>
      <c r="I218" s="25"/>
      <c r="J218" s="25"/>
      <c r="K218" s="13"/>
    </row>
    <row r="219" spans="2:11" ht="15">
      <c r="B219" s="13"/>
      <c r="C219" s="15"/>
      <c r="D219" s="15"/>
      <c r="E219" s="26"/>
      <c r="F219" s="15"/>
      <c r="G219" s="25"/>
      <c r="H219" s="25"/>
      <c r="I219" s="25"/>
      <c r="J219" s="25"/>
      <c r="K219" s="13"/>
    </row>
    <row r="220" spans="2:11" ht="15">
      <c r="B220" s="13"/>
      <c r="C220" s="15"/>
      <c r="D220" s="15"/>
      <c r="E220" s="26"/>
      <c r="F220" s="15"/>
      <c r="G220" s="25"/>
      <c r="H220" s="25"/>
      <c r="I220" s="25"/>
      <c r="J220" s="25"/>
      <c r="K220" s="13"/>
    </row>
    <row r="221" spans="2:11" ht="15">
      <c r="B221" s="13"/>
      <c r="C221" s="15"/>
      <c r="D221" s="15"/>
      <c r="E221" s="26"/>
      <c r="F221" s="15"/>
      <c r="G221" s="25"/>
      <c r="H221" s="25"/>
      <c r="I221" s="25"/>
      <c r="J221" s="25"/>
      <c r="K221" s="13"/>
    </row>
    <row r="222" spans="2:11" ht="15">
      <c r="B222" s="13"/>
      <c r="C222" s="15"/>
      <c r="D222" s="15"/>
      <c r="E222" s="26"/>
      <c r="F222" s="15"/>
      <c r="G222" s="25"/>
      <c r="H222" s="25"/>
      <c r="I222" s="25"/>
      <c r="J222" s="25"/>
      <c r="K222" s="13"/>
    </row>
    <row r="223" spans="2:11" ht="15">
      <c r="B223" s="13"/>
      <c r="C223" s="15"/>
      <c r="D223" s="15"/>
      <c r="E223" s="26"/>
      <c r="F223" s="15"/>
      <c r="G223" s="25"/>
      <c r="H223" s="25"/>
      <c r="I223" s="25"/>
      <c r="J223" s="25"/>
      <c r="K223" s="13"/>
    </row>
    <row r="224" spans="2:11" ht="15">
      <c r="B224" s="13"/>
      <c r="C224" s="15"/>
      <c r="D224" s="15"/>
      <c r="E224" s="26"/>
      <c r="F224" s="15"/>
      <c r="G224" s="25"/>
      <c r="H224" s="25"/>
      <c r="I224" s="25"/>
      <c r="J224" s="25"/>
      <c r="K224" s="13"/>
    </row>
    <row r="225" spans="2:11" ht="15">
      <c r="B225" s="13"/>
      <c r="C225" s="15"/>
      <c r="D225" s="15"/>
      <c r="E225" s="25"/>
      <c r="F225" s="15"/>
      <c r="G225" s="25"/>
      <c r="H225" s="25"/>
      <c r="I225" s="25"/>
      <c r="J225" s="25"/>
      <c r="K225" s="13"/>
    </row>
    <row r="226" spans="2:11" ht="15">
      <c r="B226" s="13"/>
      <c r="C226" s="15"/>
      <c r="D226" s="15"/>
      <c r="E226" s="26"/>
      <c r="F226" s="15"/>
      <c r="G226" s="25"/>
      <c r="H226" s="25"/>
      <c r="I226" s="25"/>
      <c r="J226" s="25"/>
      <c r="K226" s="13"/>
    </row>
    <row r="227" spans="2:11" ht="15">
      <c r="B227" s="13"/>
      <c r="C227" s="15"/>
      <c r="D227" s="15"/>
      <c r="E227" s="25"/>
      <c r="F227" s="15"/>
      <c r="G227" s="25"/>
      <c r="H227" s="25"/>
      <c r="I227" s="25"/>
      <c r="J227" s="25"/>
      <c r="K227" s="14"/>
    </row>
    <row r="228" spans="2:11" ht="15">
      <c r="B228" s="13"/>
      <c r="C228" s="15"/>
      <c r="D228" s="15"/>
      <c r="E228" s="26"/>
      <c r="F228" s="15"/>
      <c r="G228" s="25"/>
      <c r="H228" s="25"/>
      <c r="I228" s="25"/>
      <c r="J228" s="25"/>
      <c r="K228" s="13"/>
    </row>
    <row r="229" spans="2:11" ht="15">
      <c r="B229" s="13"/>
      <c r="C229" s="15"/>
      <c r="D229" s="15"/>
      <c r="E229" s="26"/>
      <c r="F229" s="15"/>
      <c r="G229" s="25"/>
      <c r="H229" s="25"/>
      <c r="I229" s="25"/>
      <c r="J229" s="25"/>
      <c r="K229" s="13"/>
    </row>
    <row r="230" spans="2:11" ht="15">
      <c r="B230" s="13"/>
      <c r="C230" s="15"/>
      <c r="D230" s="15"/>
      <c r="E230" s="26"/>
      <c r="F230" s="15"/>
      <c r="G230" s="25"/>
      <c r="H230" s="25"/>
      <c r="I230" s="25"/>
      <c r="J230" s="25"/>
      <c r="K230" s="13"/>
    </row>
    <row r="231" spans="2:11" ht="15">
      <c r="B231" s="13"/>
      <c r="C231" s="15"/>
      <c r="D231" s="15"/>
      <c r="E231" s="26"/>
      <c r="F231" s="15"/>
      <c r="G231" s="25"/>
      <c r="H231" s="25"/>
      <c r="I231" s="25"/>
      <c r="J231" s="25"/>
      <c r="K231" s="13"/>
    </row>
    <row r="232" spans="2:11" ht="15">
      <c r="B232" s="13"/>
      <c r="C232" s="15"/>
      <c r="D232" s="15"/>
      <c r="E232" s="26"/>
      <c r="F232" s="15"/>
      <c r="G232" s="25"/>
      <c r="H232" s="25"/>
      <c r="I232" s="25"/>
      <c r="J232" s="25"/>
      <c r="K232" s="13"/>
    </row>
    <row r="233" spans="2:11" ht="15">
      <c r="B233" s="13"/>
      <c r="C233" s="15"/>
      <c r="D233" s="15"/>
      <c r="E233" s="25"/>
      <c r="F233" s="15"/>
      <c r="G233" s="25"/>
      <c r="H233" s="25"/>
      <c r="I233" s="25"/>
      <c r="J233" s="25"/>
      <c r="K233" s="13"/>
    </row>
    <row r="234" spans="2:11" ht="15">
      <c r="B234" s="13"/>
      <c r="C234" s="15"/>
      <c r="D234" s="15"/>
      <c r="E234" s="26"/>
      <c r="F234" s="15"/>
      <c r="G234" s="25"/>
      <c r="H234" s="25"/>
      <c r="I234" s="25"/>
      <c r="J234" s="25"/>
      <c r="K234" s="14"/>
    </row>
    <row r="235" spans="2:11" ht="15">
      <c r="B235" s="13"/>
      <c r="C235" s="15"/>
      <c r="D235" s="15"/>
      <c r="E235" s="26"/>
      <c r="F235" s="15"/>
      <c r="G235" s="25"/>
      <c r="H235" s="25"/>
      <c r="I235" s="25"/>
      <c r="J235" s="25"/>
      <c r="K235" s="13"/>
    </row>
    <row r="236" spans="2:11" ht="15">
      <c r="B236" s="13"/>
      <c r="C236" s="15"/>
      <c r="D236" s="15"/>
      <c r="E236" s="25"/>
      <c r="F236" s="15"/>
      <c r="G236" s="25"/>
      <c r="H236" s="25"/>
      <c r="I236" s="25"/>
      <c r="J236" s="25"/>
      <c r="K236" s="14"/>
    </row>
    <row r="237" spans="2:11" ht="15">
      <c r="B237" s="13"/>
      <c r="C237" s="15"/>
      <c r="D237" s="15"/>
      <c r="E237" s="26"/>
      <c r="F237" s="15"/>
      <c r="G237" s="25"/>
      <c r="H237" s="25"/>
      <c r="I237" s="25"/>
      <c r="J237" s="25"/>
      <c r="K237" s="13"/>
    </row>
    <row r="238" spans="2:11" ht="15">
      <c r="B238" s="13"/>
      <c r="C238" s="15"/>
      <c r="D238" s="15"/>
      <c r="E238" s="26"/>
      <c r="F238" s="15"/>
      <c r="G238" s="25"/>
      <c r="H238" s="25"/>
      <c r="I238" s="25"/>
      <c r="J238" s="25"/>
      <c r="K238" s="13"/>
    </row>
    <row r="239" spans="2:11" ht="15">
      <c r="B239" s="13"/>
      <c r="C239" s="15"/>
      <c r="D239" s="15"/>
      <c r="E239" s="26"/>
      <c r="F239" s="15"/>
      <c r="G239" s="25"/>
      <c r="H239" s="25"/>
      <c r="I239" s="25"/>
      <c r="J239" s="25"/>
      <c r="K239" s="13"/>
    </row>
    <row r="240" spans="2:11" ht="15">
      <c r="B240" s="13"/>
      <c r="C240" s="15"/>
      <c r="D240" s="15"/>
      <c r="E240" s="26"/>
      <c r="F240" s="15"/>
      <c r="G240" s="25"/>
      <c r="H240" s="25"/>
      <c r="I240" s="25"/>
      <c r="J240" s="25"/>
      <c r="K240" s="13"/>
    </row>
    <row r="241" spans="2:11" ht="15">
      <c r="B241" s="13"/>
      <c r="C241" s="15"/>
      <c r="D241" s="15"/>
      <c r="E241" s="26"/>
      <c r="F241" s="15"/>
      <c r="G241" s="25"/>
      <c r="H241" s="25"/>
      <c r="I241" s="25"/>
      <c r="J241" s="25"/>
      <c r="K241" s="13"/>
    </row>
    <row r="242" spans="2:11" ht="15">
      <c r="B242" s="13"/>
      <c r="C242" s="15"/>
      <c r="D242" s="15"/>
      <c r="E242" s="25"/>
      <c r="F242" s="15"/>
      <c r="G242" s="25"/>
      <c r="H242" s="25"/>
      <c r="I242" s="25"/>
      <c r="J242" s="25"/>
      <c r="K242" s="13"/>
    </row>
    <row r="243" spans="2:11" ht="15">
      <c r="B243" s="13"/>
      <c r="C243" s="15"/>
      <c r="D243" s="15"/>
      <c r="E243" s="25"/>
      <c r="F243" s="15"/>
      <c r="G243" s="25"/>
      <c r="H243" s="25"/>
      <c r="I243" s="25"/>
      <c r="J243" s="25"/>
      <c r="K243" s="13"/>
    </row>
    <row r="244" spans="2:11" ht="15">
      <c r="B244" s="13"/>
      <c r="C244" s="15"/>
      <c r="D244" s="15"/>
      <c r="E244" s="26"/>
      <c r="F244" s="15"/>
      <c r="G244" s="25"/>
      <c r="H244" s="25"/>
      <c r="I244" s="25"/>
      <c r="J244" s="25"/>
      <c r="K244" s="13"/>
    </row>
    <row r="245" spans="2:11" ht="15">
      <c r="B245" s="13"/>
      <c r="C245" s="15"/>
      <c r="D245" s="15"/>
      <c r="E245" s="25"/>
      <c r="F245" s="15"/>
      <c r="G245" s="25"/>
      <c r="H245" s="25"/>
      <c r="I245" s="25"/>
      <c r="J245" s="25"/>
      <c r="K245" s="14"/>
    </row>
    <row r="246" spans="2:11" ht="15">
      <c r="B246" s="13"/>
      <c r="C246" s="15"/>
      <c r="D246" s="15"/>
      <c r="E246" s="26"/>
      <c r="F246" s="15"/>
      <c r="G246" s="25"/>
      <c r="H246" s="25"/>
      <c r="I246" s="25"/>
      <c r="J246" s="25"/>
      <c r="K246" s="13"/>
    </row>
    <row r="247" spans="2:11" ht="15">
      <c r="B247" s="13"/>
      <c r="C247" s="15"/>
      <c r="D247" s="15"/>
      <c r="E247" s="26"/>
      <c r="F247" s="15"/>
      <c r="G247" s="25"/>
      <c r="H247" s="25"/>
      <c r="I247" s="25"/>
      <c r="J247" s="25"/>
      <c r="K247" s="13"/>
    </row>
    <row r="248" spans="2:11" ht="15">
      <c r="B248" s="13"/>
      <c r="C248" s="15"/>
      <c r="D248" s="15"/>
      <c r="E248" s="26"/>
      <c r="F248" s="15"/>
      <c r="G248" s="25"/>
      <c r="H248" s="25"/>
      <c r="I248" s="25"/>
      <c r="J248" s="25"/>
      <c r="K248" s="13"/>
    </row>
    <row r="249" spans="2:11" ht="15">
      <c r="B249" s="13"/>
      <c r="C249" s="15"/>
      <c r="D249" s="15"/>
      <c r="E249" s="25"/>
      <c r="F249" s="15"/>
      <c r="G249" s="25"/>
      <c r="H249" s="25"/>
      <c r="I249" s="25"/>
      <c r="J249" s="25"/>
      <c r="K249" s="13"/>
    </row>
    <row r="250" spans="2:11" ht="15">
      <c r="B250" s="13"/>
      <c r="C250" s="15"/>
      <c r="D250" s="15"/>
      <c r="E250" s="25"/>
      <c r="F250" s="15"/>
      <c r="G250" s="25"/>
      <c r="H250" s="25"/>
      <c r="I250" s="25"/>
      <c r="J250" s="25"/>
      <c r="K250" s="13"/>
    </row>
    <row r="251" spans="2:11" ht="15">
      <c r="B251" s="13"/>
      <c r="C251" s="15"/>
      <c r="D251" s="15"/>
      <c r="E251" s="26"/>
      <c r="F251" s="15"/>
      <c r="G251" s="25"/>
      <c r="H251" s="25"/>
      <c r="I251" s="25"/>
      <c r="J251" s="25"/>
      <c r="K251" s="13"/>
    </row>
    <row r="252" spans="2:11" ht="15">
      <c r="B252" s="13"/>
      <c r="C252" s="15"/>
      <c r="D252" s="15"/>
      <c r="E252" s="25"/>
      <c r="F252" s="15"/>
      <c r="G252" s="25"/>
      <c r="H252" s="25"/>
      <c r="I252" s="25"/>
      <c r="J252" s="25"/>
      <c r="K252" s="14"/>
    </row>
    <row r="253" spans="2:11" ht="15">
      <c r="B253" s="13"/>
      <c r="C253" s="15"/>
      <c r="D253" s="15"/>
      <c r="E253" s="26"/>
      <c r="F253" s="15"/>
      <c r="G253" s="25"/>
      <c r="H253" s="25"/>
      <c r="I253" s="25"/>
      <c r="J253" s="25"/>
      <c r="K253" s="13"/>
    </row>
    <row r="254" spans="2:11" ht="15">
      <c r="B254" s="13"/>
      <c r="C254" s="15"/>
      <c r="D254" s="15"/>
      <c r="E254" s="26"/>
      <c r="F254" s="15"/>
      <c r="G254" s="25"/>
      <c r="H254" s="25"/>
      <c r="I254" s="25"/>
      <c r="J254" s="25"/>
      <c r="K254" s="13"/>
    </row>
    <row r="255" spans="2:11" ht="15">
      <c r="B255" s="13"/>
      <c r="C255" s="15"/>
      <c r="D255" s="15"/>
      <c r="E255" s="26"/>
      <c r="F255" s="15"/>
      <c r="G255" s="25"/>
      <c r="H255" s="25"/>
      <c r="I255" s="25"/>
      <c r="J255" s="25"/>
      <c r="K255" s="13"/>
    </row>
    <row r="256" spans="2:11" ht="15">
      <c r="B256" s="13"/>
      <c r="C256" s="15"/>
      <c r="D256" s="15"/>
      <c r="E256" s="26"/>
      <c r="F256" s="15"/>
      <c r="G256" s="25"/>
      <c r="H256" s="25"/>
      <c r="I256" s="25"/>
      <c r="J256" s="25"/>
      <c r="K256" s="13"/>
    </row>
    <row r="257" spans="2:11" ht="15">
      <c r="B257" s="13"/>
      <c r="C257" s="15"/>
      <c r="D257" s="15"/>
      <c r="E257" s="26"/>
      <c r="F257" s="15"/>
      <c r="G257" s="25"/>
      <c r="H257" s="25"/>
      <c r="I257" s="25"/>
      <c r="J257" s="25"/>
      <c r="K257" s="13"/>
    </row>
    <row r="258" spans="2:11" ht="15">
      <c r="B258" s="13"/>
      <c r="C258" s="15"/>
      <c r="D258" s="15"/>
      <c r="E258" s="25"/>
      <c r="F258" s="15"/>
      <c r="G258" s="25"/>
      <c r="H258" s="25"/>
      <c r="I258" s="25"/>
      <c r="J258" s="25"/>
      <c r="K258" s="13"/>
    </row>
    <row r="259" spans="2:11" ht="15">
      <c r="B259" s="13"/>
      <c r="C259" s="15"/>
      <c r="D259" s="15"/>
      <c r="E259" s="26"/>
      <c r="F259" s="15"/>
      <c r="G259" s="25"/>
      <c r="H259" s="25"/>
      <c r="I259" s="25"/>
      <c r="J259" s="25"/>
      <c r="K259" s="13"/>
    </row>
    <row r="260" spans="2:11" ht="15">
      <c r="B260" s="13"/>
      <c r="C260" s="15"/>
      <c r="D260" s="15"/>
      <c r="E260" s="26"/>
      <c r="F260" s="15"/>
      <c r="G260" s="25"/>
      <c r="H260" s="25"/>
      <c r="I260" s="25"/>
      <c r="J260" s="25"/>
      <c r="K260" s="13"/>
    </row>
    <row r="261" spans="2:11" ht="15">
      <c r="B261" s="13"/>
      <c r="C261" s="15"/>
      <c r="D261" s="15"/>
      <c r="E261" s="25"/>
      <c r="F261" s="15"/>
      <c r="G261" s="25"/>
      <c r="H261" s="25"/>
      <c r="I261" s="25"/>
      <c r="J261" s="25"/>
      <c r="K261" s="13"/>
    </row>
    <row r="262" spans="2:11" ht="15">
      <c r="B262" s="13"/>
      <c r="C262" s="15"/>
      <c r="D262" s="15"/>
      <c r="E262" s="26"/>
      <c r="F262" s="15"/>
      <c r="G262" s="25"/>
      <c r="H262" s="25"/>
      <c r="I262" s="25"/>
      <c r="J262" s="25"/>
      <c r="K262" s="13"/>
    </row>
    <row r="263" spans="2:11" ht="15">
      <c r="B263" s="13"/>
      <c r="C263" s="15"/>
      <c r="D263" s="15"/>
      <c r="E263" s="25"/>
      <c r="F263" s="15"/>
      <c r="G263" s="25"/>
      <c r="H263" s="25"/>
      <c r="I263" s="25"/>
      <c r="J263" s="25"/>
      <c r="K263" s="14"/>
    </row>
    <row r="264" spans="2:11" ht="15">
      <c r="B264" s="13"/>
      <c r="C264" s="15"/>
      <c r="D264" s="15"/>
      <c r="E264" s="26"/>
      <c r="F264" s="15"/>
      <c r="G264" s="25"/>
      <c r="H264" s="25"/>
      <c r="I264" s="25"/>
      <c r="J264" s="25"/>
      <c r="K264" s="13"/>
    </row>
    <row r="265" spans="2:11" ht="15">
      <c r="B265" s="13"/>
      <c r="C265" s="15"/>
      <c r="D265" s="15"/>
      <c r="E265" s="26"/>
      <c r="F265" s="15"/>
      <c r="G265" s="25"/>
      <c r="H265" s="25"/>
      <c r="I265" s="25"/>
      <c r="J265" s="25"/>
      <c r="K265" s="13"/>
    </row>
    <row r="266" spans="2:11" ht="15">
      <c r="B266" s="13"/>
      <c r="C266" s="15"/>
      <c r="D266" s="15"/>
      <c r="E266" s="26"/>
      <c r="F266" s="15"/>
      <c r="G266" s="25"/>
      <c r="H266" s="25"/>
      <c r="I266" s="25"/>
      <c r="J266" s="25"/>
      <c r="K266" s="13"/>
    </row>
    <row r="267" spans="2:11" ht="15">
      <c r="B267" s="13"/>
      <c r="C267" s="15"/>
      <c r="D267" s="15"/>
      <c r="E267" s="26"/>
      <c r="F267" s="15"/>
      <c r="G267" s="25"/>
      <c r="H267" s="25"/>
      <c r="I267" s="25"/>
      <c r="J267" s="25"/>
      <c r="K267" s="13"/>
    </row>
    <row r="268" spans="2:11" ht="15">
      <c r="B268" s="13"/>
      <c r="C268" s="15"/>
      <c r="D268" s="15"/>
      <c r="E268" s="26"/>
      <c r="F268" s="15"/>
      <c r="G268" s="25"/>
      <c r="H268" s="25"/>
      <c r="I268" s="25"/>
      <c r="J268" s="25"/>
      <c r="K268" s="13"/>
    </row>
    <row r="269" spans="2:11" ht="15">
      <c r="B269" s="13"/>
      <c r="C269" s="15"/>
      <c r="D269" s="15"/>
      <c r="E269" s="25"/>
      <c r="F269" s="15"/>
      <c r="G269" s="25"/>
      <c r="H269" s="25"/>
      <c r="I269" s="25"/>
      <c r="J269" s="25"/>
      <c r="K269" s="13"/>
    </row>
    <row r="270" spans="2:11" ht="15">
      <c r="B270" s="13"/>
      <c r="C270" s="15"/>
      <c r="D270" s="15"/>
      <c r="E270" s="26"/>
      <c r="F270" s="15"/>
      <c r="G270" s="25"/>
      <c r="H270" s="25"/>
      <c r="I270" s="25"/>
      <c r="J270" s="25"/>
      <c r="K270" s="13"/>
    </row>
    <row r="271" spans="2:11" ht="15">
      <c r="B271" s="13"/>
      <c r="C271" s="15"/>
      <c r="D271" s="15"/>
      <c r="E271" s="26"/>
      <c r="F271" s="15"/>
      <c r="G271" s="25"/>
      <c r="H271" s="25"/>
      <c r="I271" s="25"/>
      <c r="J271" s="25"/>
      <c r="K271" s="13"/>
    </row>
    <row r="272" spans="2:11" ht="15">
      <c r="B272" s="13"/>
      <c r="C272" s="15"/>
      <c r="D272" s="15"/>
      <c r="E272" s="26"/>
      <c r="F272" s="15"/>
      <c r="G272" s="25"/>
      <c r="H272" s="25"/>
      <c r="I272" s="25"/>
      <c r="J272" s="25"/>
      <c r="K272" s="13"/>
    </row>
    <row r="273" spans="2:11" ht="15">
      <c r="B273" s="13"/>
      <c r="C273" s="15"/>
      <c r="D273" s="15"/>
      <c r="E273" s="25"/>
      <c r="F273" s="15"/>
      <c r="G273" s="25"/>
      <c r="H273" s="25"/>
      <c r="I273" s="25"/>
      <c r="J273" s="25"/>
      <c r="K273" s="14"/>
    </row>
    <row r="274" spans="2:11" ht="15">
      <c r="B274" s="13"/>
      <c r="C274" s="15"/>
      <c r="D274" s="15"/>
      <c r="E274" s="26"/>
      <c r="F274" s="15"/>
      <c r="G274" s="25"/>
      <c r="H274" s="25"/>
      <c r="I274" s="25"/>
      <c r="J274" s="25"/>
      <c r="K274" s="13"/>
    </row>
    <row r="275" spans="2:11" ht="15">
      <c r="B275" s="13"/>
      <c r="C275" s="15"/>
      <c r="D275" s="15"/>
      <c r="E275" s="26"/>
      <c r="F275" s="15"/>
      <c r="G275" s="25"/>
      <c r="H275" s="25"/>
      <c r="I275" s="25"/>
      <c r="J275" s="25"/>
      <c r="K275" s="13"/>
    </row>
    <row r="276" spans="2:11" ht="15">
      <c r="B276" s="13"/>
      <c r="C276" s="15"/>
      <c r="D276" s="15"/>
      <c r="E276" s="26"/>
      <c r="F276" s="15"/>
      <c r="G276" s="25"/>
      <c r="H276" s="25"/>
      <c r="I276" s="25"/>
      <c r="J276" s="25"/>
      <c r="K276" s="13"/>
    </row>
    <row r="277" spans="2:11" ht="15">
      <c r="B277" s="13"/>
      <c r="C277" s="15"/>
      <c r="D277" s="15"/>
      <c r="E277" s="26"/>
      <c r="F277" s="15"/>
      <c r="G277" s="25"/>
      <c r="H277" s="25"/>
      <c r="I277" s="25"/>
      <c r="J277" s="25"/>
      <c r="K277" s="13"/>
    </row>
    <row r="278" spans="2:11" ht="15">
      <c r="B278" s="13"/>
      <c r="C278" s="15"/>
      <c r="D278" s="15"/>
      <c r="E278" s="26"/>
      <c r="F278" s="15"/>
      <c r="G278" s="25"/>
      <c r="H278" s="25"/>
      <c r="I278" s="25"/>
      <c r="J278" s="25"/>
      <c r="K278" s="13"/>
    </row>
    <row r="279" spans="2:11" ht="15">
      <c r="B279" s="13"/>
      <c r="C279" s="15"/>
      <c r="D279" s="15"/>
      <c r="E279" s="25"/>
      <c r="F279" s="15"/>
      <c r="G279" s="25"/>
      <c r="H279" s="25"/>
      <c r="I279" s="25"/>
      <c r="J279" s="25"/>
      <c r="K279" s="13"/>
    </row>
    <row r="280" spans="2:11" ht="15">
      <c r="B280" s="13"/>
      <c r="C280" s="15"/>
      <c r="D280" s="15"/>
      <c r="E280" s="26"/>
      <c r="F280" s="15"/>
      <c r="G280" s="25"/>
      <c r="H280" s="25"/>
      <c r="I280" s="25"/>
      <c r="J280" s="25"/>
      <c r="K280" s="13"/>
    </row>
    <row r="281" spans="2:11" ht="15">
      <c r="B281" s="13"/>
      <c r="C281" s="15"/>
      <c r="D281" s="15"/>
      <c r="E281" s="25"/>
      <c r="F281" s="15"/>
      <c r="G281" s="25"/>
      <c r="H281" s="25"/>
      <c r="I281" s="25"/>
      <c r="J281" s="25"/>
      <c r="K281" s="14"/>
    </row>
    <row r="282" spans="2:11" ht="15">
      <c r="B282" s="13"/>
      <c r="C282" s="15"/>
      <c r="D282" s="15"/>
      <c r="E282" s="26"/>
      <c r="F282" s="15"/>
      <c r="G282" s="25"/>
      <c r="H282" s="25"/>
      <c r="I282" s="25"/>
      <c r="J282" s="25"/>
      <c r="K282" s="13"/>
    </row>
    <row r="283" spans="2:11" ht="15">
      <c r="B283" s="13"/>
      <c r="C283" s="15"/>
      <c r="D283" s="15"/>
      <c r="E283" s="26"/>
      <c r="F283" s="15"/>
      <c r="G283" s="25"/>
      <c r="H283" s="25"/>
      <c r="I283" s="25"/>
      <c r="J283" s="25"/>
      <c r="K283" s="13"/>
    </row>
    <row r="284" spans="2:11" ht="15">
      <c r="B284" s="13"/>
      <c r="C284" s="15"/>
      <c r="D284" s="15"/>
      <c r="E284" s="26"/>
      <c r="F284" s="15"/>
      <c r="G284" s="25"/>
      <c r="H284" s="25"/>
      <c r="I284" s="25"/>
      <c r="J284" s="25"/>
      <c r="K284" s="13"/>
    </row>
    <row r="285" spans="2:11" ht="15">
      <c r="B285" s="13"/>
      <c r="C285" s="15"/>
      <c r="D285" s="15"/>
      <c r="E285" s="25"/>
      <c r="F285" s="15"/>
      <c r="G285" s="25"/>
      <c r="H285" s="25"/>
      <c r="I285" s="25"/>
      <c r="J285" s="25"/>
      <c r="K285" s="13"/>
    </row>
    <row r="286" spans="2:11" ht="15">
      <c r="B286" s="13"/>
      <c r="C286" s="15"/>
      <c r="D286" s="15"/>
      <c r="E286" s="26"/>
      <c r="F286" s="15"/>
      <c r="G286" s="25"/>
      <c r="H286" s="25"/>
      <c r="I286" s="25"/>
      <c r="J286" s="25"/>
      <c r="K286" s="13"/>
    </row>
    <row r="287" spans="2:11" ht="15">
      <c r="B287" s="13"/>
      <c r="C287" s="15"/>
      <c r="D287" s="15"/>
      <c r="E287" s="26"/>
      <c r="F287" s="15"/>
      <c r="G287" s="25"/>
      <c r="H287" s="25"/>
      <c r="I287" s="25"/>
      <c r="J287" s="25"/>
      <c r="K287" s="13"/>
    </row>
    <row r="288" spans="2:11" ht="15">
      <c r="B288" s="13"/>
      <c r="C288" s="15"/>
      <c r="D288" s="15"/>
      <c r="E288" s="26"/>
      <c r="F288" s="15"/>
      <c r="G288" s="25"/>
      <c r="H288" s="25"/>
      <c r="I288" s="25"/>
      <c r="J288" s="25"/>
      <c r="K288" s="13"/>
    </row>
    <row r="289" spans="2:11" ht="15">
      <c r="B289" s="13"/>
      <c r="C289" s="15"/>
      <c r="D289" s="15"/>
      <c r="E289" s="26"/>
      <c r="F289" s="15"/>
      <c r="G289" s="25"/>
      <c r="H289" s="25"/>
      <c r="I289" s="25"/>
      <c r="J289" s="25"/>
      <c r="K289" s="13"/>
    </row>
    <row r="290" spans="2:11" ht="15">
      <c r="B290" s="13"/>
      <c r="C290" s="15"/>
      <c r="D290" s="15"/>
      <c r="E290" s="26"/>
      <c r="F290" s="15"/>
      <c r="G290" s="25"/>
      <c r="H290" s="25"/>
      <c r="I290" s="25"/>
      <c r="J290" s="25"/>
      <c r="K290" s="13"/>
    </row>
    <row r="291" spans="2:11" ht="15">
      <c r="B291" s="13"/>
      <c r="C291" s="15"/>
      <c r="D291" s="15"/>
      <c r="E291" s="26"/>
      <c r="F291" s="15"/>
      <c r="G291" s="25"/>
      <c r="H291" s="25"/>
      <c r="I291" s="25"/>
      <c r="J291" s="25"/>
      <c r="K291" s="13"/>
    </row>
    <row r="292" spans="2:11" ht="15">
      <c r="B292" s="13"/>
      <c r="C292" s="15"/>
      <c r="D292" s="15"/>
      <c r="E292" s="26"/>
      <c r="F292" s="15"/>
      <c r="G292" s="25"/>
      <c r="H292" s="25"/>
      <c r="I292" s="25"/>
      <c r="J292" s="25"/>
      <c r="K292" s="13"/>
    </row>
    <row r="293" spans="2:11" ht="15">
      <c r="B293" s="13"/>
      <c r="C293" s="15"/>
      <c r="D293" s="15"/>
      <c r="E293" s="26"/>
      <c r="F293" s="15"/>
      <c r="G293" s="25"/>
      <c r="H293" s="25"/>
      <c r="I293" s="25"/>
      <c r="J293" s="25"/>
      <c r="K293" s="13"/>
    </row>
    <row r="294" spans="2:11" ht="15">
      <c r="B294" s="13"/>
      <c r="C294" s="15"/>
      <c r="D294" s="15"/>
      <c r="E294" s="26"/>
      <c r="F294" s="15"/>
      <c r="G294" s="25"/>
      <c r="H294" s="25"/>
      <c r="I294" s="25"/>
      <c r="J294" s="25"/>
      <c r="K294" s="13"/>
    </row>
    <row r="295" spans="2:11" ht="15">
      <c r="B295" s="13"/>
      <c r="C295" s="15"/>
      <c r="D295" s="15"/>
      <c r="E295" s="25"/>
      <c r="F295" s="15"/>
      <c r="G295" s="25"/>
      <c r="H295" s="25"/>
      <c r="I295" s="25"/>
      <c r="J295" s="25"/>
      <c r="K295" s="13"/>
    </row>
    <row r="296" spans="2:11" ht="15">
      <c r="B296" s="13"/>
      <c r="C296" s="15"/>
      <c r="D296" s="15"/>
      <c r="E296" s="26"/>
      <c r="F296" s="15"/>
      <c r="G296" s="25"/>
      <c r="H296" s="25"/>
      <c r="I296" s="25"/>
      <c r="J296" s="25"/>
      <c r="K296" s="13"/>
    </row>
    <row r="297" spans="2:11" ht="15">
      <c r="B297" s="13"/>
      <c r="C297" s="15"/>
      <c r="D297" s="15"/>
      <c r="E297" s="26"/>
      <c r="F297" s="15"/>
      <c r="G297" s="25"/>
      <c r="H297" s="25"/>
      <c r="I297" s="25"/>
      <c r="J297" s="25"/>
      <c r="K297" s="13"/>
    </row>
    <row r="298" spans="2:11" ht="15">
      <c r="B298" s="13"/>
      <c r="C298" s="15"/>
      <c r="D298" s="15"/>
      <c r="E298" s="26"/>
      <c r="F298" s="15"/>
      <c r="G298" s="25"/>
      <c r="H298" s="25"/>
      <c r="I298" s="25"/>
      <c r="J298" s="25"/>
      <c r="K298" s="13"/>
    </row>
    <row r="299" spans="2:11" ht="15">
      <c r="B299" s="13"/>
      <c r="C299" s="15"/>
      <c r="D299" s="15"/>
      <c r="E299" s="26"/>
      <c r="F299" s="15"/>
      <c r="G299" s="25"/>
      <c r="H299" s="25"/>
      <c r="I299" s="25"/>
      <c r="J299" s="25"/>
      <c r="K299" s="13"/>
    </row>
    <row r="300" spans="2:11" ht="15">
      <c r="B300" s="13"/>
      <c r="C300" s="15"/>
      <c r="D300" s="15"/>
      <c r="E300" s="25"/>
      <c r="F300" s="15"/>
      <c r="G300" s="25"/>
      <c r="H300" s="25"/>
      <c r="I300" s="25"/>
      <c r="J300" s="25"/>
      <c r="K300" s="13"/>
    </row>
    <row r="301" spans="2:11" ht="15">
      <c r="B301" s="13"/>
      <c r="C301" s="15"/>
      <c r="D301" s="15"/>
      <c r="E301" s="26"/>
      <c r="F301" s="15"/>
      <c r="G301" s="25"/>
      <c r="H301" s="25"/>
      <c r="I301" s="25"/>
      <c r="J301" s="25"/>
      <c r="K301" s="13"/>
    </row>
    <row r="302" spans="2:11" ht="15">
      <c r="B302" s="13"/>
      <c r="C302" s="15"/>
      <c r="D302" s="15"/>
      <c r="E302" s="26"/>
      <c r="F302" s="15"/>
      <c r="G302" s="25"/>
      <c r="H302" s="25"/>
      <c r="I302" s="25"/>
      <c r="J302" s="25"/>
      <c r="K302" s="13"/>
    </row>
    <row r="303" spans="2:11" ht="15">
      <c r="B303" s="13"/>
      <c r="C303" s="15"/>
      <c r="D303" s="15"/>
      <c r="E303" s="26"/>
      <c r="F303" s="15"/>
      <c r="G303" s="25"/>
      <c r="H303" s="25"/>
      <c r="I303" s="25"/>
      <c r="J303" s="25"/>
      <c r="K303" s="13"/>
    </row>
    <row r="304" spans="2:11" ht="15">
      <c r="B304" s="13"/>
      <c r="C304" s="15"/>
      <c r="D304" s="15"/>
      <c r="E304" s="26"/>
      <c r="F304" s="15"/>
      <c r="G304" s="25"/>
      <c r="H304" s="25"/>
      <c r="I304" s="25"/>
      <c r="J304" s="25"/>
      <c r="K304" s="13"/>
    </row>
    <row r="305" spans="2:11" ht="15">
      <c r="B305" s="13"/>
      <c r="C305" s="15"/>
      <c r="D305" s="15"/>
      <c r="E305" s="26"/>
      <c r="F305" s="15"/>
      <c r="G305" s="25"/>
      <c r="H305" s="25"/>
      <c r="I305" s="25"/>
      <c r="J305" s="25"/>
      <c r="K305" s="13"/>
    </row>
    <row r="306" spans="2:11" ht="15">
      <c r="B306" s="13"/>
      <c r="C306" s="15"/>
      <c r="D306" s="15"/>
      <c r="E306" s="26"/>
      <c r="F306" s="15"/>
      <c r="G306" s="25"/>
      <c r="H306" s="25"/>
      <c r="I306" s="25"/>
      <c r="J306" s="25"/>
      <c r="K306" s="13"/>
    </row>
    <row r="307" spans="2:11" ht="15">
      <c r="B307" s="13"/>
      <c r="C307" s="15"/>
      <c r="D307" s="15"/>
      <c r="E307" s="26"/>
      <c r="F307" s="15"/>
      <c r="G307" s="25"/>
      <c r="H307" s="25"/>
      <c r="I307" s="25"/>
      <c r="J307" s="25"/>
      <c r="K307" s="13"/>
    </row>
    <row r="308" spans="2:11" ht="15">
      <c r="B308" s="13"/>
      <c r="C308" s="15"/>
      <c r="D308" s="15"/>
      <c r="E308" s="26"/>
      <c r="F308" s="15"/>
      <c r="G308" s="25"/>
      <c r="H308" s="25"/>
      <c r="I308" s="25"/>
      <c r="J308" s="25"/>
      <c r="K308" s="13"/>
    </row>
    <row r="309" spans="2:11" ht="15">
      <c r="B309" s="13"/>
      <c r="C309" s="15"/>
      <c r="D309" s="15"/>
      <c r="E309" s="25"/>
      <c r="F309" s="15"/>
      <c r="G309" s="25"/>
      <c r="H309" s="25"/>
      <c r="I309" s="25"/>
      <c r="J309" s="25"/>
      <c r="K309" s="14"/>
    </row>
    <row r="310" spans="2:11" ht="15">
      <c r="B310" s="13"/>
      <c r="C310" s="15"/>
      <c r="D310" s="15"/>
      <c r="E310" s="26"/>
      <c r="F310" s="15"/>
      <c r="G310" s="25"/>
      <c r="H310" s="25"/>
      <c r="I310" s="25"/>
      <c r="J310" s="25"/>
      <c r="K310" s="13"/>
    </row>
    <row r="311" spans="2:11" ht="15">
      <c r="B311" s="13"/>
      <c r="C311" s="15"/>
      <c r="D311" s="15"/>
      <c r="E311" s="26"/>
      <c r="F311" s="15"/>
      <c r="G311" s="25"/>
      <c r="H311" s="25"/>
      <c r="I311" s="25"/>
      <c r="J311" s="25"/>
      <c r="K311" s="13"/>
    </row>
    <row r="312" spans="2:11" ht="15">
      <c r="B312" s="13"/>
      <c r="C312" s="15"/>
      <c r="D312" s="15"/>
      <c r="E312" s="26"/>
      <c r="F312" s="15"/>
      <c r="G312" s="25"/>
      <c r="H312" s="25"/>
      <c r="I312" s="25"/>
      <c r="J312" s="25"/>
      <c r="K312" s="13"/>
    </row>
    <row r="313" spans="2:11" ht="15">
      <c r="B313" s="13"/>
      <c r="C313" s="15"/>
      <c r="D313" s="15"/>
      <c r="E313" s="26"/>
      <c r="F313" s="15"/>
      <c r="G313" s="25"/>
      <c r="H313" s="25"/>
      <c r="I313" s="25"/>
      <c r="J313" s="25"/>
      <c r="K313" s="13"/>
    </row>
    <row r="314" spans="2:11" ht="15">
      <c r="B314" s="13"/>
      <c r="C314" s="15"/>
      <c r="D314" s="15"/>
      <c r="E314" s="26"/>
      <c r="F314" s="15"/>
      <c r="G314" s="25"/>
      <c r="H314" s="25"/>
      <c r="I314" s="25"/>
      <c r="J314" s="25"/>
      <c r="K314" s="13"/>
    </row>
    <row r="315" spans="2:11" ht="15">
      <c r="B315" s="13"/>
      <c r="C315" s="15"/>
      <c r="D315" s="15"/>
      <c r="E315" s="26"/>
      <c r="F315" s="15"/>
      <c r="G315" s="25"/>
      <c r="H315" s="25"/>
      <c r="I315" s="25"/>
      <c r="J315" s="25"/>
      <c r="K315" s="13"/>
    </row>
    <row r="316" spans="2:11" ht="15">
      <c r="B316" s="13"/>
      <c r="C316" s="15"/>
      <c r="D316" s="15"/>
      <c r="E316" s="26"/>
      <c r="F316" s="15"/>
      <c r="G316" s="25"/>
      <c r="H316" s="25"/>
      <c r="I316" s="25"/>
      <c r="J316" s="25"/>
      <c r="K316" s="13"/>
    </row>
    <row r="317" spans="2:11" ht="15">
      <c r="B317" s="13"/>
      <c r="C317" s="15"/>
      <c r="D317" s="15"/>
      <c r="E317" s="26"/>
      <c r="F317" s="15"/>
      <c r="G317" s="25"/>
      <c r="H317" s="25"/>
      <c r="I317" s="25"/>
      <c r="J317" s="25"/>
      <c r="K317" s="13"/>
    </row>
    <row r="318" spans="2:11" ht="15">
      <c r="B318" s="13"/>
      <c r="C318" s="15"/>
      <c r="D318" s="15"/>
      <c r="E318" s="25"/>
      <c r="F318" s="15"/>
      <c r="G318" s="25"/>
      <c r="H318" s="25"/>
      <c r="I318" s="25"/>
      <c r="J318" s="25"/>
      <c r="K318" s="13"/>
    </row>
    <row r="319" spans="2:11" ht="15">
      <c r="B319" s="13"/>
      <c r="C319" s="15"/>
      <c r="D319" s="15"/>
      <c r="E319" s="26"/>
      <c r="F319" s="15"/>
      <c r="G319" s="25"/>
      <c r="H319" s="25"/>
      <c r="I319" s="25"/>
      <c r="J319" s="25"/>
      <c r="K319" s="13"/>
    </row>
    <row r="320" spans="2:11" ht="15">
      <c r="B320" s="13"/>
      <c r="C320" s="15"/>
      <c r="D320" s="15"/>
      <c r="E320" s="25"/>
      <c r="F320" s="15"/>
      <c r="G320" s="25"/>
      <c r="H320" s="25"/>
      <c r="I320" s="25"/>
      <c r="J320" s="25"/>
      <c r="K320" s="14"/>
    </row>
    <row r="321" spans="2:11" ht="15">
      <c r="B321" s="13"/>
      <c r="C321" s="15"/>
      <c r="D321" s="15"/>
      <c r="E321" s="26"/>
      <c r="F321" s="15"/>
      <c r="G321" s="25"/>
      <c r="H321" s="25"/>
      <c r="I321" s="25"/>
      <c r="J321" s="25"/>
      <c r="K321" s="13"/>
    </row>
    <row r="322" spans="2:11" ht="15">
      <c r="B322" s="13"/>
      <c r="C322" s="15"/>
      <c r="D322" s="15"/>
      <c r="E322" s="26"/>
      <c r="F322" s="15"/>
      <c r="G322" s="25"/>
      <c r="H322" s="25"/>
      <c r="I322" s="25"/>
      <c r="J322" s="25"/>
      <c r="K322" s="13"/>
    </row>
    <row r="323" spans="2:11" ht="15">
      <c r="B323" s="13"/>
      <c r="C323" s="15"/>
      <c r="D323" s="15"/>
      <c r="E323" s="26"/>
      <c r="F323" s="15"/>
      <c r="G323" s="25"/>
      <c r="H323" s="25"/>
      <c r="I323" s="25"/>
      <c r="J323" s="25"/>
      <c r="K323" s="13"/>
    </row>
    <row r="324" spans="2:11" ht="15">
      <c r="B324" s="13"/>
      <c r="C324" s="15"/>
      <c r="D324" s="15"/>
      <c r="E324" s="25"/>
      <c r="F324" s="15"/>
      <c r="G324" s="25"/>
      <c r="H324" s="25"/>
      <c r="I324" s="25"/>
      <c r="J324" s="25"/>
      <c r="K324" s="13"/>
    </row>
    <row r="325" spans="2:11" ht="15">
      <c r="B325" s="13"/>
      <c r="C325" s="15"/>
      <c r="D325" s="15"/>
      <c r="E325" s="26"/>
      <c r="F325" s="15"/>
      <c r="G325" s="25"/>
      <c r="H325" s="25"/>
      <c r="I325" s="25"/>
      <c r="J325" s="25"/>
      <c r="K325" s="13"/>
    </row>
    <row r="326" spans="2:11" ht="15">
      <c r="B326" s="13"/>
      <c r="C326" s="15"/>
      <c r="D326" s="15"/>
      <c r="E326" s="26"/>
      <c r="F326" s="15"/>
      <c r="G326" s="25"/>
      <c r="H326" s="25"/>
      <c r="I326" s="25"/>
      <c r="J326" s="25"/>
      <c r="K326" s="13"/>
    </row>
    <row r="327" spans="2:11" ht="15">
      <c r="B327" s="13"/>
      <c r="C327" s="15"/>
      <c r="D327" s="15"/>
      <c r="E327" s="25"/>
      <c r="F327" s="15"/>
      <c r="G327" s="25"/>
      <c r="H327" s="25"/>
      <c r="I327" s="25"/>
      <c r="J327" s="25"/>
      <c r="K327" s="14"/>
    </row>
    <row r="328" spans="2:11" ht="15">
      <c r="B328" s="13"/>
      <c r="C328" s="15"/>
      <c r="D328" s="15"/>
      <c r="E328" s="26"/>
      <c r="F328" s="15"/>
      <c r="G328" s="25"/>
      <c r="H328" s="25"/>
      <c r="I328" s="25"/>
      <c r="J328" s="25"/>
      <c r="K328" s="13"/>
    </row>
    <row r="329" spans="2:11" ht="15">
      <c r="B329" s="13"/>
      <c r="C329" s="15"/>
      <c r="D329" s="15"/>
      <c r="E329" s="26"/>
      <c r="F329" s="15"/>
      <c r="G329" s="25"/>
      <c r="H329" s="25"/>
      <c r="I329" s="25"/>
      <c r="J329" s="25"/>
      <c r="K329" s="13"/>
    </row>
    <row r="330" spans="2:11" ht="15">
      <c r="B330" s="13"/>
      <c r="C330" s="15"/>
      <c r="D330" s="15"/>
      <c r="E330" s="26"/>
      <c r="F330" s="15"/>
      <c r="G330" s="25"/>
      <c r="H330" s="25"/>
      <c r="I330" s="25"/>
      <c r="J330" s="25"/>
      <c r="K330" s="13"/>
    </row>
    <row r="331" spans="2:11" ht="15">
      <c r="B331" s="13"/>
      <c r="C331" s="15"/>
      <c r="D331" s="15"/>
      <c r="E331" s="26"/>
      <c r="F331" s="15"/>
      <c r="G331" s="25"/>
      <c r="H331" s="25"/>
      <c r="I331" s="25"/>
      <c r="J331" s="25"/>
      <c r="K331" s="13"/>
    </row>
    <row r="332" spans="2:11" ht="15">
      <c r="B332" s="13"/>
      <c r="C332" s="15"/>
      <c r="D332" s="15"/>
      <c r="E332" s="25"/>
      <c r="F332" s="15"/>
      <c r="G332" s="25"/>
      <c r="H332" s="25"/>
      <c r="I332" s="25"/>
      <c r="J332" s="25"/>
      <c r="K332" s="13"/>
    </row>
    <row r="333" spans="2:11" ht="15">
      <c r="B333" s="13"/>
      <c r="C333" s="15"/>
      <c r="D333" s="15"/>
      <c r="E333" s="25"/>
      <c r="F333" s="15"/>
      <c r="G333" s="25"/>
      <c r="H333" s="25"/>
      <c r="I333" s="25"/>
      <c r="J333" s="25"/>
      <c r="K333" s="13"/>
    </row>
    <row r="334" spans="2:11" ht="15">
      <c r="B334" s="13"/>
      <c r="C334" s="15"/>
      <c r="D334" s="15"/>
      <c r="E334" s="26"/>
      <c r="F334" s="15"/>
      <c r="G334" s="25"/>
      <c r="H334" s="25"/>
      <c r="I334" s="25"/>
      <c r="J334" s="25"/>
      <c r="K334" s="13"/>
    </row>
    <row r="335" spans="2:11" ht="15">
      <c r="B335" s="13"/>
      <c r="C335" s="15"/>
      <c r="D335" s="15"/>
      <c r="E335" s="25"/>
      <c r="F335" s="15"/>
      <c r="G335" s="25"/>
      <c r="H335" s="25"/>
      <c r="I335" s="25"/>
      <c r="J335" s="25"/>
      <c r="K335" s="14"/>
    </row>
    <row r="336" spans="2:11" ht="15">
      <c r="B336" s="13"/>
      <c r="C336" s="15"/>
      <c r="D336" s="15"/>
      <c r="E336" s="26"/>
      <c r="F336" s="15"/>
      <c r="G336" s="25"/>
      <c r="H336" s="25"/>
      <c r="I336" s="25"/>
      <c r="J336" s="25"/>
      <c r="K336" s="13"/>
    </row>
    <row r="337" spans="2:11" ht="15">
      <c r="B337" s="13"/>
      <c r="C337" s="15"/>
      <c r="D337" s="15"/>
      <c r="E337" s="26"/>
      <c r="F337" s="15"/>
      <c r="G337" s="25"/>
      <c r="H337" s="25"/>
      <c r="I337" s="25"/>
      <c r="J337" s="25"/>
      <c r="K337" s="13"/>
    </row>
    <row r="338" spans="2:11" ht="15">
      <c r="B338" s="13"/>
      <c r="C338" s="15"/>
      <c r="D338" s="15"/>
      <c r="E338" s="26"/>
      <c r="F338" s="15"/>
      <c r="G338" s="25"/>
      <c r="H338" s="25"/>
      <c r="I338" s="25"/>
      <c r="J338" s="25"/>
      <c r="K338" s="13"/>
    </row>
    <row r="339" spans="2:11" ht="15">
      <c r="B339" s="13"/>
      <c r="C339" s="15"/>
      <c r="D339" s="15"/>
      <c r="E339" s="26"/>
      <c r="F339" s="15"/>
      <c r="G339" s="25"/>
      <c r="H339" s="25"/>
      <c r="I339" s="25"/>
      <c r="J339" s="25"/>
      <c r="K339" s="13"/>
    </row>
    <row r="340" spans="2:11" ht="15">
      <c r="B340" s="13"/>
      <c r="C340" s="15"/>
      <c r="D340" s="15"/>
      <c r="E340" s="26"/>
      <c r="F340" s="15"/>
      <c r="G340" s="25"/>
      <c r="H340" s="25"/>
      <c r="I340" s="25"/>
      <c r="J340" s="25"/>
      <c r="K340" s="13"/>
    </row>
    <row r="341" spans="2:11" ht="15">
      <c r="B341" s="13"/>
      <c r="C341" s="15"/>
      <c r="D341" s="15"/>
      <c r="E341" s="25"/>
      <c r="F341" s="15"/>
      <c r="G341" s="25"/>
      <c r="H341" s="25"/>
      <c r="I341" s="25"/>
      <c r="J341" s="25"/>
      <c r="K341" s="13"/>
    </row>
    <row r="342" spans="2:11" ht="15">
      <c r="B342" s="13"/>
      <c r="C342" s="15"/>
      <c r="D342" s="15"/>
      <c r="E342" s="26"/>
      <c r="F342" s="15"/>
      <c r="G342" s="25"/>
      <c r="H342" s="25"/>
      <c r="I342" s="25"/>
      <c r="J342" s="25"/>
      <c r="K342" s="13"/>
    </row>
    <row r="343" spans="2:11" ht="15">
      <c r="B343" s="13"/>
      <c r="C343" s="15"/>
      <c r="D343" s="15"/>
      <c r="E343" s="25"/>
      <c r="F343" s="15"/>
      <c r="G343" s="25"/>
      <c r="H343" s="25"/>
      <c r="I343" s="25"/>
      <c r="J343" s="25"/>
      <c r="K343" s="14"/>
    </row>
    <row r="344" spans="2:11" ht="15">
      <c r="B344" s="13"/>
      <c r="C344" s="15"/>
      <c r="D344" s="15"/>
      <c r="E344" s="26"/>
      <c r="F344" s="15"/>
      <c r="G344" s="25"/>
      <c r="H344" s="25"/>
      <c r="I344" s="25"/>
      <c r="J344" s="25"/>
      <c r="K344" s="13"/>
    </row>
    <row r="345" spans="2:11" ht="15">
      <c r="B345" s="13"/>
      <c r="C345" s="15"/>
      <c r="D345" s="15"/>
      <c r="E345" s="25"/>
      <c r="F345" s="15"/>
      <c r="G345" s="25"/>
      <c r="H345" s="25"/>
      <c r="I345" s="25"/>
      <c r="J345" s="25"/>
      <c r="K345" s="13"/>
    </row>
    <row r="346" spans="2:11" ht="15">
      <c r="B346" s="13"/>
      <c r="C346" s="15"/>
      <c r="D346" s="15"/>
      <c r="E346" s="25"/>
      <c r="F346" s="15"/>
      <c r="G346" s="25"/>
      <c r="H346" s="25"/>
      <c r="I346" s="25"/>
      <c r="J346" s="25"/>
      <c r="K346" s="13"/>
    </row>
    <row r="347" spans="2:11" ht="15">
      <c r="B347" s="13"/>
      <c r="C347" s="15"/>
      <c r="D347" s="15"/>
      <c r="E347" s="26"/>
      <c r="F347" s="15"/>
      <c r="G347" s="25"/>
      <c r="H347" s="25"/>
      <c r="I347" s="25"/>
      <c r="J347" s="25"/>
      <c r="K347" s="13"/>
    </row>
    <row r="348" spans="2:11" ht="15">
      <c r="B348" s="13"/>
      <c r="C348" s="15"/>
      <c r="D348" s="15"/>
      <c r="E348" s="25"/>
      <c r="F348" s="15"/>
      <c r="G348" s="25"/>
      <c r="H348" s="25"/>
      <c r="I348" s="25"/>
      <c r="J348" s="25"/>
      <c r="K348" s="14"/>
    </row>
    <row r="349" spans="2:11" ht="15">
      <c r="B349" s="13"/>
      <c r="C349" s="15"/>
      <c r="D349" s="15"/>
      <c r="E349" s="26"/>
      <c r="F349" s="15"/>
      <c r="G349" s="25"/>
      <c r="H349" s="25"/>
      <c r="I349" s="25"/>
      <c r="J349" s="25"/>
      <c r="K349" s="13"/>
    </row>
    <row r="350" spans="2:11" ht="15">
      <c r="B350" s="13"/>
      <c r="C350" s="15"/>
      <c r="D350" s="15"/>
      <c r="E350" s="26"/>
      <c r="F350" s="15"/>
      <c r="G350" s="25"/>
      <c r="H350" s="25"/>
      <c r="I350" s="25"/>
      <c r="J350" s="25"/>
      <c r="K350" s="13"/>
    </row>
    <row r="351" spans="2:11" ht="15">
      <c r="B351" s="13"/>
      <c r="C351" s="15"/>
      <c r="D351" s="15"/>
      <c r="E351" s="26"/>
      <c r="F351" s="15"/>
      <c r="G351" s="25"/>
      <c r="H351" s="25"/>
      <c r="I351" s="25"/>
      <c r="J351" s="25"/>
      <c r="K351" s="13"/>
    </row>
    <row r="352" spans="2:11" ht="15">
      <c r="B352" s="13"/>
      <c r="C352" s="15"/>
      <c r="D352" s="15"/>
      <c r="E352" s="25"/>
      <c r="F352" s="15"/>
      <c r="G352" s="25"/>
      <c r="H352" s="25"/>
      <c r="I352" s="25"/>
      <c r="J352" s="25"/>
      <c r="K352" s="13"/>
    </row>
    <row r="353" spans="2:11" ht="15">
      <c r="B353" s="13"/>
      <c r="C353" s="15"/>
      <c r="D353" s="15"/>
      <c r="E353" s="26"/>
      <c r="F353" s="15"/>
      <c r="G353" s="25"/>
      <c r="H353" s="25"/>
      <c r="I353" s="25"/>
      <c r="J353" s="25"/>
      <c r="K353" s="13"/>
    </row>
    <row r="354" spans="2:11" ht="15">
      <c r="B354" s="13"/>
      <c r="C354" s="15"/>
      <c r="D354" s="15"/>
      <c r="E354" s="26"/>
      <c r="F354" s="15"/>
      <c r="G354" s="25"/>
      <c r="H354" s="25"/>
      <c r="I354" s="25"/>
      <c r="J354" s="25"/>
      <c r="K354" s="13"/>
    </row>
    <row r="355" spans="2:11" ht="15">
      <c r="B355" s="13"/>
      <c r="C355" s="15"/>
      <c r="D355" s="15"/>
      <c r="E355" s="25"/>
      <c r="F355" s="15"/>
      <c r="G355" s="25"/>
      <c r="H355" s="25"/>
      <c r="I355" s="25"/>
      <c r="J355" s="25"/>
      <c r="K355" s="14"/>
    </row>
    <row r="356" spans="2:11" ht="15">
      <c r="B356" s="13"/>
      <c r="C356" s="15"/>
      <c r="D356" s="15"/>
      <c r="E356" s="26"/>
      <c r="F356" s="15"/>
      <c r="G356" s="25"/>
      <c r="H356" s="25"/>
      <c r="I356" s="25"/>
      <c r="J356" s="25"/>
      <c r="K356" s="13"/>
    </row>
    <row r="357" spans="2:11" ht="15">
      <c r="B357" s="13"/>
      <c r="C357" s="15"/>
      <c r="D357" s="15"/>
      <c r="E357" s="26"/>
      <c r="F357" s="15"/>
      <c r="G357" s="25"/>
      <c r="H357" s="25"/>
      <c r="I357" s="25"/>
      <c r="J357" s="25"/>
      <c r="K357" s="13"/>
    </row>
    <row r="358" spans="2:11" ht="15">
      <c r="B358" s="13"/>
      <c r="C358" s="15"/>
      <c r="D358" s="15"/>
      <c r="E358" s="26"/>
      <c r="F358" s="15"/>
      <c r="G358" s="25"/>
      <c r="H358" s="25"/>
      <c r="I358" s="25"/>
      <c r="J358" s="25"/>
      <c r="K358" s="13"/>
    </row>
    <row r="359" spans="2:11" ht="15">
      <c r="B359" s="13"/>
      <c r="C359" s="15"/>
      <c r="D359" s="15"/>
      <c r="E359" s="26"/>
      <c r="F359" s="15"/>
      <c r="G359" s="25"/>
      <c r="H359" s="25"/>
      <c r="I359" s="25"/>
      <c r="J359" s="25"/>
      <c r="K359" s="13"/>
    </row>
    <row r="360" spans="2:11" ht="15">
      <c r="B360" s="13"/>
      <c r="C360" s="15"/>
      <c r="D360" s="15"/>
      <c r="E360" s="25"/>
      <c r="F360" s="15"/>
      <c r="G360" s="25"/>
      <c r="H360" s="25"/>
      <c r="I360" s="25"/>
      <c r="J360" s="25"/>
      <c r="K360" s="13"/>
    </row>
    <row r="361" spans="2:11" ht="15">
      <c r="B361" s="13"/>
      <c r="C361" s="15"/>
      <c r="D361" s="15"/>
      <c r="E361" s="25"/>
      <c r="F361" s="15"/>
      <c r="G361" s="25"/>
      <c r="H361" s="25"/>
      <c r="I361" s="25"/>
      <c r="J361" s="25"/>
      <c r="K361" s="13"/>
    </row>
    <row r="362" spans="2:11" ht="15">
      <c r="B362" s="13"/>
      <c r="C362" s="15"/>
      <c r="D362" s="15"/>
      <c r="E362" s="26"/>
      <c r="F362" s="15"/>
      <c r="G362" s="25"/>
      <c r="H362" s="25"/>
      <c r="I362" s="25"/>
      <c r="J362" s="25"/>
      <c r="K362" s="13"/>
    </row>
    <row r="363" spans="2:11" ht="15">
      <c r="B363" s="13"/>
      <c r="C363" s="15"/>
      <c r="D363" s="15"/>
      <c r="E363" s="26"/>
      <c r="F363" s="15"/>
      <c r="G363" s="25"/>
      <c r="H363" s="25"/>
      <c r="I363" s="25"/>
      <c r="J363" s="25"/>
      <c r="K363" s="13"/>
    </row>
    <row r="364" spans="2:11" ht="15">
      <c r="B364" s="13"/>
      <c r="C364" s="15"/>
      <c r="D364" s="15"/>
      <c r="E364" s="26"/>
      <c r="F364" s="15"/>
      <c r="G364" s="25"/>
      <c r="H364" s="25"/>
      <c r="I364" s="25"/>
      <c r="J364" s="25"/>
      <c r="K364" s="13"/>
    </row>
    <row r="365" spans="2:11" ht="15">
      <c r="B365" s="13"/>
      <c r="C365" s="15"/>
      <c r="D365" s="15"/>
      <c r="E365" s="26"/>
      <c r="F365" s="15"/>
      <c r="G365" s="25"/>
      <c r="H365" s="25"/>
      <c r="I365" s="25"/>
      <c r="J365" s="25"/>
      <c r="K365" s="13"/>
    </row>
    <row r="366" spans="2:11" ht="15">
      <c r="B366" s="13"/>
      <c r="C366" s="15"/>
      <c r="D366" s="15"/>
      <c r="E366" s="25"/>
      <c r="F366" s="15"/>
      <c r="G366" s="25"/>
      <c r="H366" s="25"/>
      <c r="I366" s="25"/>
      <c r="J366" s="25"/>
      <c r="K366" s="13"/>
    </row>
    <row r="367" spans="2:11" ht="15">
      <c r="B367" s="13"/>
      <c r="C367" s="15"/>
      <c r="D367" s="15"/>
      <c r="E367" s="25"/>
      <c r="F367" s="15"/>
      <c r="G367" s="25"/>
      <c r="H367" s="25"/>
      <c r="I367" s="25"/>
      <c r="J367" s="25"/>
      <c r="K367" s="13"/>
    </row>
    <row r="368" spans="2:11" ht="15">
      <c r="B368" s="13"/>
      <c r="C368" s="15"/>
      <c r="D368" s="15"/>
      <c r="E368" s="26"/>
      <c r="F368" s="15"/>
      <c r="G368" s="25"/>
      <c r="H368" s="25"/>
      <c r="I368" s="25"/>
      <c r="J368" s="25"/>
      <c r="K368" s="13"/>
    </row>
    <row r="369" spans="2:11" ht="15">
      <c r="B369" s="13"/>
      <c r="C369" s="15"/>
      <c r="D369" s="15"/>
      <c r="E369" s="25"/>
      <c r="F369" s="15"/>
      <c r="G369" s="25"/>
      <c r="H369" s="25"/>
      <c r="I369" s="25"/>
      <c r="J369" s="25"/>
      <c r="K369" s="14"/>
    </row>
    <row r="370" spans="2:11" ht="15">
      <c r="B370" s="13"/>
      <c r="C370" s="15"/>
      <c r="D370" s="15"/>
      <c r="E370" s="26"/>
      <c r="F370" s="15"/>
      <c r="G370" s="25"/>
      <c r="H370" s="25"/>
      <c r="I370" s="25"/>
      <c r="J370" s="25"/>
      <c r="K370" s="13"/>
    </row>
    <row r="371" spans="2:11" ht="15">
      <c r="B371" s="13"/>
      <c r="C371" s="15"/>
      <c r="D371" s="15"/>
      <c r="E371" s="26"/>
      <c r="F371" s="15"/>
      <c r="G371" s="25"/>
      <c r="H371" s="25"/>
      <c r="I371" s="25"/>
      <c r="J371" s="25"/>
      <c r="K371" s="13"/>
    </row>
    <row r="372" spans="2:11" ht="15">
      <c r="B372" s="13"/>
      <c r="C372" s="15"/>
      <c r="D372" s="15"/>
      <c r="E372" s="26"/>
      <c r="F372" s="15"/>
      <c r="G372" s="25"/>
      <c r="H372" s="25"/>
      <c r="I372" s="25"/>
      <c r="J372" s="25"/>
      <c r="K372" s="13"/>
    </row>
    <row r="373" spans="2:11" ht="15">
      <c r="B373" s="13"/>
      <c r="C373" s="15"/>
      <c r="D373" s="15"/>
      <c r="E373" s="26"/>
      <c r="F373" s="15"/>
      <c r="G373" s="25"/>
      <c r="H373" s="25"/>
      <c r="I373" s="25"/>
      <c r="J373" s="25"/>
      <c r="K373" s="13"/>
    </row>
    <row r="374" spans="2:11" ht="15">
      <c r="B374" s="13"/>
      <c r="C374" s="15"/>
      <c r="D374" s="15"/>
      <c r="E374" s="26"/>
      <c r="F374" s="15"/>
      <c r="G374" s="25"/>
      <c r="H374" s="25"/>
      <c r="I374" s="25"/>
      <c r="J374" s="25"/>
      <c r="K374" s="13"/>
    </row>
    <row r="375" spans="2:11" ht="15">
      <c r="B375" s="13"/>
      <c r="C375" s="15"/>
      <c r="D375" s="15"/>
      <c r="E375" s="25"/>
      <c r="F375" s="15"/>
      <c r="G375" s="25"/>
      <c r="H375" s="25"/>
      <c r="I375" s="25"/>
      <c r="J375" s="25"/>
      <c r="K375" s="13"/>
    </row>
    <row r="376" spans="2:11" ht="15">
      <c r="B376" s="13"/>
      <c r="C376" s="15"/>
      <c r="D376" s="15"/>
      <c r="E376" s="26"/>
      <c r="F376" s="15"/>
      <c r="G376" s="25"/>
      <c r="H376" s="25"/>
      <c r="I376" s="25"/>
      <c r="J376" s="25"/>
      <c r="K376" s="13"/>
    </row>
    <row r="377" spans="2:11" ht="15">
      <c r="B377" s="13"/>
      <c r="C377" s="15"/>
      <c r="D377" s="15"/>
      <c r="E377" s="26"/>
      <c r="F377" s="15"/>
      <c r="G377" s="25"/>
      <c r="H377" s="25"/>
      <c r="I377" s="25"/>
      <c r="J377" s="25"/>
      <c r="K377" s="13"/>
    </row>
    <row r="378" spans="2:11" ht="15">
      <c r="B378" s="13"/>
      <c r="C378" s="15"/>
      <c r="D378" s="15"/>
      <c r="E378" s="26"/>
      <c r="F378" s="15"/>
      <c r="G378" s="25"/>
      <c r="H378" s="25"/>
      <c r="I378" s="25"/>
      <c r="J378" s="25"/>
      <c r="K378" s="13"/>
    </row>
    <row r="379" spans="2:11" ht="15">
      <c r="B379" s="13"/>
      <c r="C379" s="15"/>
      <c r="D379" s="15"/>
      <c r="E379" s="26"/>
      <c r="F379" s="15"/>
      <c r="G379" s="25"/>
      <c r="H379" s="25"/>
      <c r="I379" s="25"/>
      <c r="J379" s="25"/>
      <c r="K379" s="13"/>
    </row>
    <row r="380" spans="2:11" ht="15">
      <c r="B380" s="13"/>
      <c r="C380" s="15"/>
      <c r="D380" s="15"/>
      <c r="E380" s="26"/>
      <c r="F380" s="15"/>
      <c r="G380" s="25"/>
      <c r="H380" s="25"/>
      <c r="I380" s="25"/>
      <c r="J380" s="25"/>
      <c r="K380" s="13"/>
    </row>
    <row r="381" spans="2:11" ht="15">
      <c r="B381" s="13"/>
      <c r="C381" s="15"/>
      <c r="D381" s="15"/>
      <c r="E381" s="26"/>
      <c r="F381" s="15"/>
      <c r="G381" s="25"/>
      <c r="H381" s="25"/>
      <c r="I381" s="25"/>
      <c r="J381" s="25"/>
      <c r="K381" s="13"/>
    </row>
    <row r="382" spans="2:11" ht="15">
      <c r="B382" s="13"/>
      <c r="C382" s="15"/>
      <c r="D382" s="15"/>
      <c r="E382" s="25"/>
      <c r="F382" s="15"/>
      <c r="G382" s="25"/>
      <c r="H382" s="25"/>
      <c r="I382" s="25"/>
      <c r="J382" s="25"/>
      <c r="K382" s="13"/>
    </row>
    <row r="383" spans="2:11" ht="15">
      <c r="B383" s="13"/>
      <c r="C383" s="15"/>
      <c r="D383" s="15"/>
      <c r="E383" s="26"/>
      <c r="F383" s="15"/>
      <c r="G383" s="25"/>
      <c r="H383" s="25"/>
      <c r="I383" s="25"/>
      <c r="J383" s="25"/>
      <c r="K383" s="13"/>
    </row>
    <row r="384" spans="2:11" ht="15">
      <c r="B384" s="13"/>
      <c r="C384" s="15"/>
      <c r="D384" s="15"/>
      <c r="E384" s="25"/>
      <c r="F384" s="15"/>
      <c r="G384" s="25"/>
      <c r="H384" s="25"/>
      <c r="I384" s="25"/>
      <c r="J384" s="25"/>
      <c r="K384" s="14"/>
    </row>
    <row r="385" spans="2:11" ht="15">
      <c r="B385" s="13"/>
      <c r="C385" s="15"/>
      <c r="D385" s="15"/>
      <c r="E385" s="26"/>
      <c r="F385" s="15"/>
      <c r="G385" s="25"/>
      <c r="H385" s="25"/>
      <c r="I385" s="25"/>
      <c r="J385" s="25"/>
      <c r="K385" s="13"/>
    </row>
    <row r="386" spans="2:11" ht="15">
      <c r="B386" s="13"/>
      <c r="C386" s="15"/>
      <c r="D386" s="15"/>
      <c r="E386" s="26"/>
      <c r="F386" s="15"/>
      <c r="G386" s="25"/>
      <c r="H386" s="25"/>
      <c r="I386" s="25"/>
      <c r="J386" s="25"/>
      <c r="K386" s="13"/>
    </row>
    <row r="387" spans="2:11" ht="15">
      <c r="B387" s="13"/>
      <c r="C387" s="15"/>
      <c r="D387" s="15"/>
      <c r="E387" s="26"/>
      <c r="F387" s="15"/>
      <c r="G387" s="25"/>
      <c r="H387" s="25"/>
      <c r="I387" s="25"/>
      <c r="J387" s="25"/>
      <c r="K387" s="13"/>
    </row>
    <row r="388" spans="2:11" ht="15">
      <c r="B388" s="13"/>
      <c r="C388" s="15"/>
      <c r="D388" s="15"/>
      <c r="E388" s="25"/>
      <c r="F388" s="15"/>
      <c r="G388" s="25"/>
      <c r="H388" s="25"/>
      <c r="I388" s="25"/>
      <c r="J388" s="25"/>
      <c r="K388" s="14"/>
    </row>
    <row r="389" spans="2:11" ht="15">
      <c r="B389" s="13"/>
      <c r="C389" s="15"/>
      <c r="D389" s="15"/>
      <c r="E389" s="26"/>
      <c r="F389" s="15"/>
      <c r="G389" s="25"/>
      <c r="H389" s="25"/>
      <c r="I389" s="25"/>
      <c r="J389" s="25"/>
      <c r="K389" s="13"/>
    </row>
    <row r="390" spans="2:11" ht="15">
      <c r="B390" s="13"/>
      <c r="C390" s="15"/>
      <c r="D390" s="15"/>
      <c r="E390" s="26"/>
      <c r="F390" s="15"/>
      <c r="G390" s="25"/>
      <c r="H390" s="25"/>
      <c r="I390" s="25"/>
      <c r="J390" s="25"/>
      <c r="K390" s="13"/>
    </row>
    <row r="391" spans="2:11" ht="15">
      <c r="B391" s="13"/>
      <c r="C391" s="15"/>
      <c r="D391" s="15"/>
      <c r="E391" s="26"/>
      <c r="F391" s="15"/>
      <c r="G391" s="25"/>
      <c r="H391" s="25"/>
      <c r="I391" s="25"/>
      <c r="J391" s="25"/>
      <c r="K391" s="13"/>
    </row>
    <row r="392" spans="2:11" ht="15">
      <c r="B392" s="13"/>
      <c r="C392" s="15"/>
      <c r="D392" s="15"/>
      <c r="E392" s="26"/>
      <c r="F392" s="15"/>
      <c r="G392" s="25"/>
      <c r="H392" s="25"/>
      <c r="I392" s="25"/>
      <c r="J392" s="25"/>
      <c r="K392" s="13"/>
    </row>
    <row r="393" spans="2:11" ht="15">
      <c r="B393" s="13"/>
      <c r="C393" s="15"/>
      <c r="D393" s="15"/>
      <c r="E393" s="25"/>
      <c r="F393" s="15"/>
      <c r="G393" s="25"/>
      <c r="H393" s="25"/>
      <c r="I393" s="25"/>
      <c r="J393" s="25"/>
      <c r="K393" s="13"/>
    </row>
    <row r="394" spans="2:11" ht="15">
      <c r="B394" s="13"/>
      <c r="C394" s="15"/>
      <c r="D394" s="15"/>
      <c r="E394" s="26"/>
      <c r="F394" s="15"/>
      <c r="G394" s="25"/>
      <c r="H394" s="25"/>
      <c r="I394" s="25"/>
      <c r="J394" s="25"/>
      <c r="K394" s="13"/>
    </row>
    <row r="395" spans="2:11" ht="15">
      <c r="B395" s="13"/>
      <c r="C395" s="15"/>
      <c r="D395" s="15"/>
      <c r="E395" s="25"/>
      <c r="F395" s="15"/>
      <c r="G395" s="25"/>
      <c r="H395" s="25"/>
      <c r="I395" s="25"/>
      <c r="J395" s="25"/>
      <c r="K395" s="13"/>
    </row>
    <row r="396" spans="2:11" ht="15">
      <c r="B396" s="13"/>
      <c r="C396" s="15"/>
      <c r="D396" s="15"/>
      <c r="E396" s="26"/>
      <c r="F396" s="15"/>
      <c r="G396" s="25"/>
      <c r="H396" s="25"/>
      <c r="I396" s="25"/>
      <c r="J396" s="25"/>
      <c r="K396" s="13"/>
    </row>
    <row r="397" spans="2:11" ht="15">
      <c r="B397" s="13"/>
      <c r="C397" s="15"/>
      <c r="D397" s="15"/>
      <c r="E397" s="25"/>
      <c r="F397" s="15"/>
      <c r="G397" s="25"/>
      <c r="H397" s="25"/>
      <c r="I397" s="25"/>
      <c r="J397" s="25"/>
      <c r="K397" s="14"/>
    </row>
    <row r="398" spans="2:11" ht="15">
      <c r="B398" s="13"/>
      <c r="C398" s="15"/>
      <c r="D398" s="15"/>
      <c r="E398" s="26"/>
      <c r="F398" s="15"/>
      <c r="G398" s="25"/>
      <c r="H398" s="25"/>
      <c r="I398" s="25"/>
      <c r="J398" s="25"/>
      <c r="K398" s="13"/>
    </row>
    <row r="399" spans="2:11" ht="15">
      <c r="B399" s="13"/>
      <c r="C399" s="15"/>
      <c r="D399" s="15"/>
      <c r="E399" s="26"/>
      <c r="F399" s="15"/>
      <c r="G399" s="25"/>
      <c r="H399" s="25"/>
      <c r="I399" s="25"/>
      <c r="J399" s="25"/>
      <c r="K399" s="13"/>
    </row>
    <row r="400" spans="2:11" ht="15">
      <c r="B400" s="13"/>
      <c r="C400" s="15"/>
      <c r="D400" s="15"/>
      <c r="E400" s="26"/>
      <c r="F400" s="15"/>
      <c r="G400" s="25"/>
      <c r="H400" s="25"/>
      <c r="I400" s="25"/>
      <c r="J400" s="25"/>
      <c r="K400" s="13"/>
    </row>
    <row r="401" spans="2:11" ht="15">
      <c r="B401" s="13"/>
      <c r="C401" s="15"/>
      <c r="D401" s="15"/>
      <c r="E401" s="25"/>
      <c r="F401" s="15"/>
      <c r="G401" s="25"/>
      <c r="H401" s="25"/>
      <c r="I401" s="25"/>
      <c r="J401" s="25"/>
      <c r="K401" s="13"/>
    </row>
    <row r="402" spans="2:11" ht="15">
      <c r="B402" s="13"/>
      <c r="C402" s="15"/>
      <c r="D402" s="15"/>
      <c r="E402" s="26"/>
      <c r="F402" s="15"/>
      <c r="G402" s="25"/>
      <c r="H402" s="25"/>
      <c r="I402" s="25"/>
      <c r="J402" s="25"/>
      <c r="K402" s="13"/>
    </row>
    <row r="403" spans="2:11" ht="15">
      <c r="B403" s="13"/>
      <c r="C403" s="15"/>
      <c r="D403" s="15"/>
      <c r="E403" s="26"/>
      <c r="F403" s="15"/>
      <c r="G403" s="25"/>
      <c r="H403" s="25"/>
      <c r="I403" s="25"/>
      <c r="J403" s="25"/>
      <c r="K403" s="13"/>
    </row>
    <row r="404" spans="2:11" ht="15">
      <c r="B404" s="13"/>
      <c r="C404" s="15"/>
      <c r="D404" s="15"/>
      <c r="E404" s="26"/>
      <c r="F404" s="15"/>
      <c r="G404" s="25"/>
      <c r="H404" s="25"/>
      <c r="I404" s="25"/>
      <c r="J404" s="25"/>
      <c r="K404" s="13"/>
    </row>
    <row r="405" spans="2:11" ht="15">
      <c r="B405" s="13"/>
      <c r="C405" s="15"/>
      <c r="D405" s="15"/>
      <c r="E405" s="25"/>
      <c r="F405" s="15"/>
      <c r="G405" s="25"/>
      <c r="H405" s="25"/>
      <c r="I405" s="25"/>
      <c r="J405" s="25"/>
      <c r="K405" s="13"/>
    </row>
    <row r="406" spans="2:11" ht="15">
      <c r="B406" s="13"/>
      <c r="C406" s="15"/>
      <c r="D406" s="15"/>
      <c r="E406" s="25"/>
      <c r="F406" s="15"/>
      <c r="G406" s="25"/>
      <c r="H406" s="25"/>
      <c r="I406" s="25"/>
      <c r="J406" s="25"/>
      <c r="K406" s="13"/>
    </row>
    <row r="407" spans="2:11" ht="15">
      <c r="B407" s="13"/>
      <c r="C407" s="15"/>
      <c r="D407" s="15"/>
      <c r="E407" s="26"/>
      <c r="F407" s="15"/>
      <c r="G407" s="25"/>
      <c r="H407" s="25"/>
      <c r="I407" s="25"/>
      <c r="J407" s="25"/>
      <c r="K407" s="13"/>
    </row>
    <row r="408" spans="2:11" ht="15">
      <c r="B408" s="13"/>
      <c r="C408" s="15"/>
      <c r="D408" s="15"/>
      <c r="E408" s="25"/>
      <c r="F408" s="15"/>
      <c r="G408" s="25"/>
      <c r="H408" s="25"/>
      <c r="I408" s="25"/>
      <c r="J408" s="25"/>
      <c r="K408" s="14"/>
    </row>
    <row r="409" spans="2:11" ht="15">
      <c r="B409" s="13"/>
      <c r="C409" s="15"/>
      <c r="D409" s="15"/>
      <c r="E409" s="26"/>
      <c r="F409" s="15"/>
      <c r="G409" s="25"/>
      <c r="H409" s="25"/>
      <c r="I409" s="25"/>
      <c r="J409" s="25"/>
      <c r="K409" s="13"/>
    </row>
    <row r="410" spans="2:11" ht="15">
      <c r="B410" s="13"/>
      <c r="C410" s="15"/>
      <c r="D410" s="15"/>
      <c r="E410" s="26"/>
      <c r="F410" s="15"/>
      <c r="G410" s="25"/>
      <c r="H410" s="25"/>
      <c r="I410" s="25"/>
      <c r="J410" s="25"/>
      <c r="K410" s="13"/>
    </row>
    <row r="411" spans="2:11" ht="15">
      <c r="B411" s="13"/>
      <c r="C411" s="15"/>
      <c r="D411" s="15"/>
      <c r="E411" s="26"/>
      <c r="F411" s="15"/>
      <c r="G411" s="25"/>
      <c r="H411" s="25"/>
      <c r="I411" s="25"/>
      <c r="J411" s="25"/>
      <c r="K411" s="13"/>
    </row>
    <row r="412" spans="2:11" ht="15">
      <c r="B412" s="13"/>
      <c r="C412" s="15"/>
      <c r="D412" s="15"/>
      <c r="E412" s="25"/>
      <c r="F412" s="15"/>
      <c r="G412" s="25"/>
      <c r="H412" s="25"/>
      <c r="I412" s="25"/>
      <c r="J412" s="25"/>
      <c r="K412" s="13"/>
    </row>
    <row r="413" spans="2:11" ht="15">
      <c r="B413" s="13"/>
      <c r="C413" s="15"/>
      <c r="D413" s="15"/>
      <c r="E413" s="26"/>
      <c r="F413" s="15"/>
      <c r="G413" s="25"/>
      <c r="H413" s="25"/>
      <c r="I413" s="25"/>
      <c r="J413" s="25"/>
      <c r="K413" s="13"/>
    </row>
    <row r="414" spans="2:11" ht="15">
      <c r="B414" s="13"/>
      <c r="C414" s="15"/>
      <c r="D414" s="15"/>
      <c r="E414" s="26"/>
      <c r="F414" s="15"/>
      <c r="G414" s="25"/>
      <c r="H414" s="25"/>
      <c r="I414" s="25"/>
      <c r="J414" s="25"/>
      <c r="K414" s="13"/>
    </row>
    <row r="415" spans="2:11" ht="15">
      <c r="B415" s="13"/>
      <c r="C415" s="15"/>
      <c r="D415" s="15"/>
      <c r="E415" s="25"/>
      <c r="F415" s="15"/>
      <c r="G415" s="25"/>
      <c r="H415" s="25"/>
      <c r="I415" s="25"/>
      <c r="J415" s="25"/>
      <c r="K415" s="13"/>
    </row>
    <row r="416" spans="2:11" ht="15">
      <c r="B416" s="13"/>
      <c r="C416" s="15"/>
      <c r="D416" s="15"/>
      <c r="E416" s="26"/>
      <c r="F416" s="15"/>
      <c r="G416" s="25"/>
      <c r="H416" s="25"/>
      <c r="I416" s="25"/>
      <c r="J416" s="25"/>
      <c r="K416" s="13"/>
    </row>
    <row r="417" spans="2:11" ht="15">
      <c r="B417" s="13"/>
      <c r="C417" s="15"/>
      <c r="D417" s="15"/>
      <c r="E417" s="25"/>
      <c r="F417" s="15"/>
      <c r="G417" s="25"/>
      <c r="H417" s="25"/>
      <c r="I417" s="25"/>
      <c r="J417" s="25"/>
      <c r="K417" s="14"/>
    </row>
    <row r="418" spans="2:11" ht="15">
      <c r="B418" s="13"/>
      <c r="C418" s="15"/>
      <c r="D418" s="15"/>
      <c r="E418" s="26"/>
      <c r="F418" s="15"/>
      <c r="G418" s="25"/>
      <c r="H418" s="25"/>
      <c r="I418" s="25"/>
      <c r="J418" s="25"/>
      <c r="K418" s="13"/>
    </row>
    <row r="419" spans="2:11" ht="15">
      <c r="B419" s="13"/>
      <c r="C419" s="15"/>
      <c r="D419" s="15"/>
      <c r="E419" s="26"/>
      <c r="F419" s="15"/>
      <c r="G419" s="25"/>
      <c r="H419" s="25"/>
      <c r="I419" s="25"/>
      <c r="J419" s="25"/>
      <c r="K419" s="13"/>
    </row>
    <row r="420" spans="2:11" ht="15">
      <c r="B420" s="13"/>
      <c r="C420" s="15"/>
      <c r="D420" s="15"/>
      <c r="E420" s="26"/>
      <c r="F420" s="15"/>
      <c r="G420" s="25"/>
      <c r="H420" s="25"/>
      <c r="I420" s="25"/>
      <c r="J420" s="25"/>
      <c r="K420" s="13"/>
    </row>
    <row r="421" spans="2:11" ht="15">
      <c r="B421" s="13"/>
      <c r="C421" s="15"/>
      <c r="D421" s="15"/>
      <c r="E421" s="26"/>
      <c r="F421" s="15"/>
      <c r="G421" s="25"/>
      <c r="H421" s="25"/>
      <c r="I421" s="25"/>
      <c r="J421" s="25"/>
      <c r="K421" s="13"/>
    </row>
    <row r="422" spans="2:11" ht="15">
      <c r="B422" s="13"/>
      <c r="C422" s="15"/>
      <c r="D422" s="15"/>
      <c r="E422" s="26"/>
      <c r="F422" s="15"/>
      <c r="G422" s="25"/>
      <c r="H422" s="25"/>
      <c r="I422" s="25"/>
      <c r="J422" s="25"/>
      <c r="K422" s="13"/>
    </row>
    <row r="423" spans="2:11" ht="15">
      <c r="B423" s="13"/>
      <c r="C423" s="15"/>
      <c r="D423" s="15"/>
      <c r="E423" s="26"/>
      <c r="F423" s="15"/>
      <c r="G423" s="25"/>
      <c r="H423" s="25"/>
      <c r="I423" s="25"/>
      <c r="J423" s="25"/>
      <c r="K423" s="13"/>
    </row>
    <row r="424" spans="2:11" ht="15">
      <c r="B424" s="13"/>
      <c r="C424" s="15"/>
      <c r="D424" s="15"/>
      <c r="E424" s="26"/>
      <c r="F424" s="15"/>
      <c r="G424" s="25"/>
      <c r="H424" s="25"/>
      <c r="I424" s="25"/>
      <c r="J424" s="25"/>
      <c r="K424" s="13"/>
    </row>
    <row r="425" spans="2:11" ht="15">
      <c r="B425" s="13"/>
      <c r="C425" s="15"/>
      <c r="D425" s="15"/>
      <c r="E425" s="26"/>
      <c r="F425" s="15"/>
      <c r="G425" s="25"/>
      <c r="H425" s="25"/>
      <c r="I425" s="25"/>
      <c r="J425" s="25"/>
      <c r="K425" s="13"/>
    </row>
    <row r="426" spans="2:11" ht="15">
      <c r="B426" s="13"/>
      <c r="C426" s="15"/>
      <c r="D426" s="15"/>
      <c r="E426" s="26"/>
      <c r="F426" s="15"/>
      <c r="G426" s="25"/>
      <c r="H426" s="25"/>
      <c r="I426" s="25"/>
      <c r="J426" s="25"/>
      <c r="K426" s="13"/>
    </row>
    <row r="427" spans="2:11" ht="15">
      <c r="B427" s="13"/>
      <c r="C427" s="15"/>
      <c r="D427" s="15"/>
      <c r="E427" s="26"/>
      <c r="F427" s="15"/>
      <c r="G427" s="25"/>
      <c r="H427" s="25"/>
      <c r="I427" s="25"/>
      <c r="J427" s="25"/>
      <c r="K427" s="13"/>
    </row>
    <row r="428" spans="2:11" ht="15">
      <c r="B428" s="13"/>
      <c r="C428" s="15"/>
      <c r="D428" s="15"/>
      <c r="E428" s="26"/>
      <c r="F428" s="15"/>
      <c r="G428" s="25"/>
      <c r="H428" s="25"/>
      <c r="I428" s="25"/>
      <c r="J428" s="25"/>
      <c r="K428" s="13"/>
    </row>
    <row r="429" spans="2:11" ht="15">
      <c r="B429" s="13"/>
      <c r="C429" s="15"/>
      <c r="D429" s="15"/>
      <c r="E429" s="26"/>
      <c r="F429" s="15"/>
      <c r="G429" s="25"/>
      <c r="H429" s="25"/>
      <c r="I429" s="25"/>
      <c r="J429" s="25"/>
      <c r="K429" s="13"/>
    </row>
    <row r="430" spans="2:11" ht="15">
      <c r="B430" s="13"/>
      <c r="C430" s="15"/>
      <c r="D430" s="15"/>
      <c r="E430" s="26"/>
      <c r="F430" s="15"/>
      <c r="G430" s="25"/>
      <c r="H430" s="25"/>
      <c r="I430" s="25"/>
      <c r="J430" s="25"/>
      <c r="K430" s="13"/>
    </row>
    <row r="431" spans="2:11" ht="15">
      <c r="B431" s="13"/>
      <c r="C431" s="15"/>
      <c r="D431" s="15"/>
      <c r="E431" s="25"/>
      <c r="F431" s="15"/>
      <c r="G431" s="25"/>
      <c r="H431" s="25"/>
      <c r="I431" s="25"/>
      <c r="J431" s="25"/>
      <c r="K431" s="13"/>
    </row>
    <row r="432" spans="2:11" ht="15">
      <c r="B432" s="13"/>
      <c r="C432" s="15"/>
      <c r="D432" s="15"/>
      <c r="E432" s="26"/>
      <c r="F432" s="15"/>
      <c r="G432" s="25"/>
      <c r="H432" s="25"/>
      <c r="I432" s="25"/>
      <c r="J432" s="25"/>
      <c r="K432" s="13"/>
    </row>
    <row r="433" spans="2:11" ht="15">
      <c r="B433" s="13"/>
      <c r="C433" s="15"/>
      <c r="D433" s="15"/>
      <c r="E433" s="26"/>
      <c r="F433" s="15"/>
      <c r="G433" s="25"/>
      <c r="H433" s="25"/>
      <c r="I433" s="25"/>
      <c r="J433" s="25"/>
      <c r="K433" s="13"/>
    </row>
    <row r="434" spans="2:11" ht="15">
      <c r="B434" s="13"/>
      <c r="C434" s="15"/>
      <c r="D434" s="15"/>
      <c r="E434" s="26"/>
      <c r="F434" s="15"/>
      <c r="G434" s="25"/>
      <c r="H434" s="25"/>
      <c r="I434" s="25"/>
      <c r="J434" s="25"/>
      <c r="K434" s="13"/>
    </row>
    <row r="435" spans="2:11" ht="15">
      <c r="B435" s="13"/>
      <c r="C435" s="15"/>
      <c r="D435" s="15"/>
      <c r="E435" s="26"/>
      <c r="F435" s="15"/>
      <c r="G435" s="25"/>
      <c r="H435" s="25"/>
      <c r="I435" s="25"/>
      <c r="J435" s="25"/>
      <c r="K435" s="13"/>
    </row>
    <row r="436" spans="2:11" ht="15">
      <c r="B436" s="13"/>
      <c r="C436" s="15"/>
      <c r="D436" s="15"/>
      <c r="E436" s="25"/>
      <c r="F436" s="15"/>
      <c r="G436" s="25"/>
      <c r="H436" s="25"/>
      <c r="I436" s="25"/>
      <c r="J436" s="25"/>
      <c r="K436" s="13"/>
    </row>
    <row r="437" spans="2:11" ht="15">
      <c r="B437" s="13"/>
      <c r="C437" s="15"/>
      <c r="D437" s="15"/>
      <c r="E437" s="26"/>
      <c r="F437" s="15"/>
      <c r="G437" s="25"/>
      <c r="H437" s="25"/>
      <c r="I437" s="25"/>
      <c r="J437" s="25"/>
      <c r="K437" s="13"/>
    </row>
    <row r="438" spans="2:11" ht="15">
      <c r="B438" s="13"/>
      <c r="C438" s="15"/>
      <c r="D438" s="15"/>
      <c r="E438" s="25"/>
      <c r="F438" s="15"/>
      <c r="G438" s="25"/>
      <c r="H438" s="25"/>
      <c r="I438" s="25"/>
      <c r="J438" s="25"/>
      <c r="K438" s="14"/>
    </row>
    <row r="439" spans="2:11" ht="15">
      <c r="B439" s="13"/>
      <c r="C439" s="15"/>
      <c r="D439" s="15"/>
      <c r="E439" s="26"/>
      <c r="F439" s="15"/>
      <c r="G439" s="25"/>
      <c r="H439" s="25"/>
      <c r="I439" s="25"/>
      <c r="J439" s="25"/>
      <c r="K439" s="13"/>
    </row>
    <row r="440" spans="2:11" ht="15">
      <c r="B440" s="13"/>
      <c r="C440" s="15"/>
      <c r="D440" s="15"/>
      <c r="E440" s="26"/>
      <c r="F440" s="15"/>
      <c r="G440" s="25"/>
      <c r="H440" s="25"/>
      <c r="I440" s="25"/>
      <c r="J440" s="25"/>
      <c r="K440" s="13"/>
    </row>
    <row r="441" spans="2:11" ht="15">
      <c r="B441" s="13"/>
      <c r="C441" s="15"/>
      <c r="D441" s="15"/>
      <c r="E441" s="26"/>
      <c r="F441" s="15"/>
      <c r="G441" s="25"/>
      <c r="H441" s="25"/>
      <c r="I441" s="25"/>
      <c r="J441" s="25"/>
      <c r="K441" s="13"/>
    </row>
    <row r="442" spans="2:11" ht="15">
      <c r="B442" s="13"/>
      <c r="C442" s="15"/>
      <c r="D442" s="15"/>
      <c r="E442" s="25"/>
      <c r="F442" s="15"/>
      <c r="G442" s="25"/>
      <c r="H442" s="25"/>
      <c r="I442" s="25"/>
      <c r="J442" s="25"/>
      <c r="K442" s="13"/>
    </row>
    <row r="443" spans="2:11" ht="15">
      <c r="B443" s="13"/>
      <c r="C443" s="15"/>
      <c r="D443" s="15"/>
      <c r="E443" s="26"/>
      <c r="F443" s="15"/>
      <c r="G443" s="25"/>
      <c r="H443" s="25"/>
      <c r="I443" s="25"/>
      <c r="J443" s="25"/>
      <c r="K443" s="13"/>
    </row>
    <row r="444" spans="2:11" ht="15">
      <c r="B444" s="13"/>
      <c r="C444" s="15"/>
      <c r="D444" s="15"/>
      <c r="E444" s="25"/>
      <c r="F444" s="15"/>
      <c r="G444" s="25"/>
      <c r="H444" s="25"/>
      <c r="I444" s="25"/>
      <c r="J444" s="25"/>
      <c r="K444" s="14"/>
    </row>
    <row r="445" spans="2:11" ht="15">
      <c r="B445" s="13"/>
      <c r="C445" s="15"/>
      <c r="D445" s="15"/>
      <c r="E445" s="26"/>
      <c r="F445" s="15"/>
      <c r="G445" s="25"/>
      <c r="H445" s="25"/>
      <c r="I445" s="25"/>
      <c r="J445" s="25"/>
      <c r="K445" s="13"/>
    </row>
    <row r="446" spans="2:11" ht="15">
      <c r="B446" s="13"/>
      <c r="C446" s="15"/>
      <c r="D446" s="15"/>
      <c r="E446" s="26"/>
      <c r="F446" s="15"/>
      <c r="G446" s="25"/>
      <c r="H446" s="25"/>
      <c r="I446" s="25"/>
      <c r="J446" s="25"/>
      <c r="K446" s="13"/>
    </row>
    <row r="447" spans="2:11" ht="15">
      <c r="B447" s="13"/>
      <c r="C447" s="15"/>
      <c r="D447" s="15"/>
      <c r="E447" s="26"/>
      <c r="F447" s="15"/>
      <c r="G447" s="25"/>
      <c r="H447" s="25"/>
      <c r="I447" s="25"/>
      <c r="J447" s="25"/>
      <c r="K447" s="13"/>
    </row>
    <row r="448" spans="2:11" ht="15">
      <c r="B448" s="13"/>
      <c r="C448" s="15"/>
      <c r="D448" s="15"/>
      <c r="E448" s="26"/>
      <c r="F448" s="15"/>
      <c r="G448" s="25"/>
      <c r="H448" s="25"/>
      <c r="I448" s="25"/>
      <c r="J448" s="25"/>
      <c r="K448" s="13"/>
    </row>
    <row r="449" spans="2:11" ht="15">
      <c r="B449" s="13"/>
      <c r="C449" s="15"/>
      <c r="D449" s="15"/>
      <c r="E449" s="26"/>
      <c r="F449" s="15"/>
      <c r="G449" s="25"/>
      <c r="H449" s="25"/>
      <c r="I449" s="25"/>
      <c r="J449" s="25"/>
      <c r="K449" s="13"/>
    </row>
    <row r="450" spans="2:11" ht="15">
      <c r="B450" s="13"/>
      <c r="C450" s="15"/>
      <c r="D450" s="15"/>
      <c r="E450" s="26"/>
      <c r="F450" s="15"/>
      <c r="G450" s="25"/>
      <c r="H450" s="25"/>
      <c r="I450" s="25"/>
      <c r="J450" s="25"/>
      <c r="K450" s="13"/>
    </row>
    <row r="451" spans="2:11" ht="15">
      <c r="B451" s="13"/>
      <c r="C451" s="15"/>
      <c r="D451" s="15"/>
      <c r="E451" s="26"/>
      <c r="F451" s="15"/>
      <c r="G451" s="25"/>
      <c r="H451" s="25"/>
      <c r="I451" s="25"/>
      <c r="J451" s="25"/>
      <c r="K451" s="13"/>
    </row>
    <row r="452" spans="2:11" ht="15">
      <c r="B452" s="13"/>
      <c r="C452" s="15"/>
      <c r="D452" s="15"/>
      <c r="E452" s="26"/>
      <c r="F452" s="15"/>
      <c r="G452" s="25"/>
      <c r="H452" s="25"/>
      <c r="I452" s="25"/>
      <c r="J452" s="25"/>
      <c r="K452" s="13"/>
    </row>
    <row r="453" spans="2:11" ht="15">
      <c r="B453" s="13"/>
      <c r="C453" s="15"/>
      <c r="D453" s="15"/>
      <c r="E453" s="26"/>
      <c r="F453" s="15"/>
      <c r="G453" s="25"/>
      <c r="H453" s="25"/>
      <c r="I453" s="25"/>
      <c r="J453" s="25"/>
      <c r="K453" s="13"/>
    </row>
    <row r="454" spans="2:11" ht="15">
      <c r="B454" s="13"/>
      <c r="C454" s="15"/>
      <c r="D454" s="15"/>
      <c r="E454" s="26"/>
      <c r="F454" s="15"/>
      <c r="G454" s="25"/>
      <c r="H454" s="25"/>
      <c r="I454" s="25"/>
      <c r="J454" s="25"/>
      <c r="K454" s="13"/>
    </row>
    <row r="455" spans="2:11" ht="15">
      <c r="B455" s="13"/>
      <c r="C455" s="15"/>
      <c r="D455" s="15"/>
      <c r="E455" s="26"/>
      <c r="F455" s="15"/>
      <c r="G455" s="25"/>
      <c r="H455" s="25"/>
      <c r="I455" s="25"/>
      <c r="J455" s="25"/>
      <c r="K455" s="13"/>
    </row>
    <row r="456" spans="2:11" ht="15">
      <c r="B456" s="13"/>
      <c r="C456" s="15"/>
      <c r="D456" s="15"/>
      <c r="E456" s="26"/>
      <c r="F456" s="15"/>
      <c r="G456" s="25"/>
      <c r="H456" s="25"/>
      <c r="I456" s="25"/>
      <c r="J456" s="25"/>
      <c r="K456" s="13"/>
    </row>
    <row r="457" spans="2:11" ht="15">
      <c r="B457" s="13"/>
      <c r="C457" s="15"/>
      <c r="D457" s="15"/>
      <c r="E457" s="26"/>
      <c r="F457" s="15"/>
      <c r="G457" s="25"/>
      <c r="H457" s="25"/>
      <c r="I457" s="25"/>
      <c r="J457" s="25"/>
      <c r="K457" s="13"/>
    </row>
    <row r="458" spans="2:11" ht="15">
      <c r="B458" s="13"/>
      <c r="C458" s="15"/>
      <c r="D458" s="15"/>
      <c r="E458" s="26"/>
      <c r="F458" s="15"/>
      <c r="G458" s="25"/>
      <c r="H458" s="25"/>
      <c r="I458" s="25"/>
      <c r="J458" s="25"/>
      <c r="K458" s="13"/>
    </row>
    <row r="459" spans="2:11" ht="15">
      <c r="B459" s="13"/>
      <c r="C459" s="15"/>
      <c r="D459" s="15"/>
      <c r="E459" s="26"/>
      <c r="F459" s="15"/>
      <c r="G459" s="25"/>
      <c r="H459" s="25"/>
      <c r="I459" s="25"/>
      <c r="J459" s="25"/>
      <c r="K459" s="13"/>
    </row>
    <row r="460" spans="2:11" ht="15">
      <c r="B460" s="13"/>
      <c r="C460" s="15"/>
      <c r="D460" s="15"/>
      <c r="E460" s="25"/>
      <c r="F460" s="15"/>
      <c r="G460" s="25"/>
      <c r="H460" s="25"/>
      <c r="I460" s="25"/>
      <c r="J460" s="25"/>
      <c r="K460" s="13"/>
    </row>
    <row r="461" spans="2:11" ht="15">
      <c r="B461" s="13"/>
      <c r="C461" s="15"/>
      <c r="D461" s="15"/>
      <c r="E461" s="26"/>
      <c r="F461" s="15"/>
      <c r="G461" s="25"/>
      <c r="H461" s="25"/>
      <c r="I461" s="25"/>
      <c r="J461" s="25"/>
      <c r="K461" s="13"/>
    </row>
    <row r="462" spans="2:11" ht="15">
      <c r="B462" s="13"/>
      <c r="C462" s="15"/>
      <c r="D462" s="15"/>
      <c r="E462" s="26"/>
      <c r="F462" s="15"/>
      <c r="G462" s="25"/>
      <c r="H462" s="25"/>
      <c r="I462" s="25"/>
      <c r="J462" s="25"/>
      <c r="K462" s="13"/>
    </row>
    <row r="463" spans="2:11" ht="15">
      <c r="B463" s="13"/>
      <c r="C463" s="15"/>
      <c r="D463" s="15"/>
      <c r="E463" s="26"/>
      <c r="F463" s="15"/>
      <c r="G463" s="25"/>
      <c r="H463" s="25"/>
      <c r="I463" s="25"/>
      <c r="J463" s="25"/>
      <c r="K463" s="13"/>
    </row>
    <row r="464" spans="2:11" ht="15">
      <c r="B464" s="13"/>
      <c r="C464" s="15"/>
      <c r="D464" s="15"/>
      <c r="E464" s="26"/>
      <c r="F464" s="15"/>
      <c r="G464" s="25"/>
      <c r="H464" s="25"/>
      <c r="I464" s="25"/>
      <c r="J464" s="25"/>
      <c r="K464" s="13"/>
    </row>
    <row r="465" spans="2:11" ht="15">
      <c r="B465" s="13"/>
      <c r="C465" s="15"/>
      <c r="D465" s="15"/>
      <c r="E465" s="26"/>
      <c r="F465" s="15"/>
      <c r="G465" s="25"/>
      <c r="H465" s="25"/>
      <c r="I465" s="25"/>
      <c r="J465" s="25"/>
      <c r="K465" s="13"/>
    </row>
    <row r="466" spans="2:11" ht="15">
      <c r="B466" s="13"/>
      <c r="C466" s="15"/>
      <c r="D466" s="15"/>
      <c r="E466" s="25"/>
      <c r="F466" s="15"/>
      <c r="G466" s="25"/>
      <c r="H466" s="25"/>
      <c r="I466" s="25"/>
      <c r="J466" s="25"/>
      <c r="K466" s="13"/>
    </row>
    <row r="467" spans="2:11" ht="15">
      <c r="B467" s="13"/>
      <c r="C467" s="15"/>
      <c r="D467" s="15"/>
      <c r="E467" s="26"/>
      <c r="F467" s="15"/>
      <c r="G467" s="25"/>
      <c r="H467" s="25"/>
      <c r="I467" s="25"/>
      <c r="J467" s="25"/>
      <c r="K467" s="13"/>
    </row>
    <row r="468" spans="2:11" ht="15">
      <c r="B468" s="13"/>
      <c r="C468" s="15"/>
      <c r="D468" s="15"/>
      <c r="E468" s="25"/>
      <c r="F468" s="15"/>
      <c r="G468" s="25"/>
      <c r="H468" s="25"/>
      <c r="I468" s="25"/>
      <c r="J468" s="25"/>
      <c r="K468" s="14"/>
    </row>
    <row r="469" spans="2:11" ht="15">
      <c r="B469" s="13"/>
      <c r="C469" s="15"/>
      <c r="D469" s="15"/>
      <c r="E469" s="26"/>
      <c r="F469" s="15"/>
      <c r="G469" s="25"/>
      <c r="H469" s="25"/>
      <c r="I469" s="25"/>
      <c r="J469" s="25"/>
      <c r="K469" s="13"/>
    </row>
    <row r="470" spans="2:11" ht="15">
      <c r="B470" s="13"/>
      <c r="C470" s="15"/>
      <c r="D470" s="15"/>
      <c r="E470" s="26"/>
      <c r="F470" s="15"/>
      <c r="G470" s="25"/>
      <c r="H470" s="25"/>
      <c r="I470" s="25"/>
      <c r="J470" s="25"/>
      <c r="K470" s="13"/>
    </row>
    <row r="471" spans="2:11" ht="15">
      <c r="B471" s="13"/>
      <c r="C471" s="15"/>
      <c r="D471" s="15"/>
      <c r="E471" s="26"/>
      <c r="F471" s="15"/>
      <c r="G471" s="25"/>
      <c r="H471" s="25"/>
      <c r="I471" s="25"/>
      <c r="J471" s="25"/>
      <c r="K471" s="13"/>
    </row>
    <row r="472" spans="2:11" ht="15">
      <c r="B472" s="13"/>
      <c r="C472" s="15"/>
      <c r="D472" s="15"/>
      <c r="E472" s="25"/>
      <c r="F472" s="15"/>
      <c r="G472" s="25"/>
      <c r="H472" s="25"/>
      <c r="I472" s="25"/>
      <c r="J472" s="25"/>
      <c r="K472" s="14"/>
    </row>
    <row r="473" spans="2:11" ht="15">
      <c r="B473" s="13"/>
      <c r="C473" s="15"/>
      <c r="D473" s="15"/>
      <c r="E473" s="26"/>
      <c r="F473" s="15"/>
      <c r="G473" s="25"/>
      <c r="H473" s="25"/>
      <c r="I473" s="25"/>
      <c r="J473" s="25"/>
      <c r="K473" s="13"/>
    </row>
    <row r="474" spans="2:11" ht="15">
      <c r="B474" s="13"/>
      <c r="C474" s="15"/>
      <c r="D474" s="15"/>
      <c r="E474" s="26"/>
      <c r="F474" s="15"/>
      <c r="G474" s="25"/>
      <c r="H474" s="25"/>
      <c r="I474" s="25"/>
      <c r="J474" s="25"/>
      <c r="K474" s="13"/>
    </row>
    <row r="475" spans="2:11" ht="15">
      <c r="B475" s="13"/>
      <c r="C475" s="15"/>
      <c r="D475" s="15"/>
      <c r="E475" s="26"/>
      <c r="F475" s="15"/>
      <c r="G475" s="25"/>
      <c r="H475" s="25"/>
      <c r="I475" s="25"/>
      <c r="J475" s="25"/>
      <c r="K475" s="13"/>
    </row>
    <row r="476" spans="2:11" ht="15">
      <c r="B476" s="13"/>
      <c r="C476" s="15"/>
      <c r="D476" s="15"/>
      <c r="E476" s="26"/>
      <c r="F476" s="15"/>
      <c r="G476" s="25"/>
      <c r="H476" s="25"/>
      <c r="I476" s="25"/>
      <c r="J476" s="25"/>
      <c r="K476" s="13"/>
    </row>
    <row r="477" spans="2:11" ht="15">
      <c r="B477" s="13"/>
      <c r="C477" s="15"/>
      <c r="D477" s="15"/>
      <c r="E477" s="25"/>
      <c r="F477" s="15"/>
      <c r="G477" s="25"/>
      <c r="H477" s="25"/>
      <c r="I477" s="25"/>
      <c r="J477" s="25"/>
      <c r="K477" s="13"/>
    </row>
    <row r="478" spans="2:11" ht="15">
      <c r="B478" s="13"/>
      <c r="C478" s="15"/>
      <c r="D478" s="15"/>
      <c r="E478" s="26"/>
      <c r="F478" s="15"/>
      <c r="G478" s="25"/>
      <c r="H478" s="25"/>
      <c r="I478" s="25"/>
      <c r="J478" s="25"/>
      <c r="K478" s="13"/>
    </row>
    <row r="479" spans="2:11" ht="15">
      <c r="B479" s="13"/>
      <c r="C479" s="15"/>
      <c r="D479" s="15"/>
      <c r="E479" s="26"/>
      <c r="F479" s="15"/>
      <c r="G479" s="25"/>
      <c r="H479" s="25"/>
      <c r="I479" s="25"/>
      <c r="J479" s="25"/>
      <c r="K479" s="13"/>
    </row>
    <row r="480" spans="2:11" ht="15">
      <c r="B480" s="13"/>
      <c r="C480" s="15"/>
      <c r="D480" s="15"/>
      <c r="E480" s="25"/>
      <c r="F480" s="15"/>
      <c r="G480" s="25"/>
      <c r="H480" s="25"/>
      <c r="I480" s="25"/>
      <c r="J480" s="25"/>
      <c r="K480" s="14"/>
    </row>
    <row r="481" spans="2:11" ht="15">
      <c r="B481" s="13"/>
      <c r="C481" s="15"/>
      <c r="D481" s="15"/>
      <c r="E481" s="26"/>
      <c r="F481" s="15"/>
      <c r="G481" s="25"/>
      <c r="H481" s="25"/>
      <c r="I481" s="25"/>
      <c r="J481" s="25"/>
      <c r="K481" s="13"/>
    </row>
    <row r="482" spans="2:11" ht="15">
      <c r="B482" s="13"/>
      <c r="C482" s="15"/>
      <c r="D482" s="15"/>
      <c r="E482" s="26"/>
      <c r="F482" s="15"/>
      <c r="G482" s="25"/>
      <c r="H482" s="25"/>
      <c r="I482" s="25"/>
      <c r="J482" s="25"/>
      <c r="K482" s="13"/>
    </row>
    <row r="483" spans="2:11" ht="15">
      <c r="B483" s="13"/>
      <c r="C483" s="15"/>
      <c r="D483" s="15"/>
      <c r="E483" s="26"/>
      <c r="F483" s="15"/>
      <c r="G483" s="25"/>
      <c r="H483" s="25"/>
      <c r="I483" s="25"/>
      <c r="J483" s="25"/>
      <c r="K483" s="13"/>
    </row>
    <row r="484" spans="2:11" ht="15">
      <c r="B484" s="13"/>
      <c r="C484" s="15"/>
      <c r="D484" s="15"/>
      <c r="E484" s="26"/>
      <c r="F484" s="15"/>
      <c r="G484" s="25"/>
      <c r="H484" s="25"/>
      <c r="I484" s="25"/>
      <c r="J484" s="25"/>
      <c r="K484" s="13"/>
    </row>
    <row r="485" spans="2:11" ht="15">
      <c r="B485" s="13"/>
      <c r="C485" s="15"/>
      <c r="D485" s="15"/>
      <c r="E485" s="26"/>
      <c r="F485" s="15"/>
      <c r="G485" s="25"/>
      <c r="H485" s="25"/>
      <c r="I485" s="25"/>
      <c r="J485" s="25"/>
      <c r="K485" s="13"/>
    </row>
    <row r="486" spans="2:11" ht="15">
      <c r="B486" s="13"/>
      <c r="C486" s="15"/>
      <c r="D486" s="15"/>
      <c r="E486" s="25"/>
      <c r="F486" s="15"/>
      <c r="G486" s="25"/>
      <c r="H486" s="25"/>
      <c r="I486" s="25"/>
      <c r="J486" s="25"/>
      <c r="K486" s="13"/>
    </row>
    <row r="487" spans="2:11" ht="15">
      <c r="B487" s="13"/>
      <c r="C487" s="15"/>
      <c r="D487" s="15"/>
      <c r="E487" s="26"/>
      <c r="F487" s="15"/>
      <c r="G487" s="25"/>
      <c r="H487" s="25"/>
      <c r="I487" s="25"/>
      <c r="J487" s="25"/>
      <c r="K487" s="13"/>
    </row>
    <row r="488" spans="2:11" ht="15">
      <c r="B488" s="13"/>
      <c r="C488" s="15"/>
      <c r="D488" s="15"/>
      <c r="E488" s="26"/>
      <c r="F488" s="15"/>
      <c r="G488" s="25"/>
      <c r="H488" s="25"/>
      <c r="I488" s="25"/>
      <c r="J488" s="25"/>
      <c r="K488" s="13"/>
    </row>
    <row r="489" spans="2:11" ht="15">
      <c r="B489" s="13"/>
      <c r="C489" s="15"/>
      <c r="D489" s="15"/>
      <c r="E489" s="25"/>
      <c r="F489" s="15"/>
      <c r="G489" s="25"/>
      <c r="H489" s="25"/>
      <c r="I489" s="25"/>
      <c r="J489" s="25"/>
      <c r="K489" s="13"/>
    </row>
    <row r="490" spans="2:11" ht="15">
      <c r="B490" s="13"/>
      <c r="C490" s="15"/>
      <c r="D490" s="15"/>
      <c r="E490" s="26"/>
      <c r="F490" s="15"/>
      <c r="G490" s="25"/>
      <c r="H490" s="25"/>
      <c r="I490" s="25"/>
      <c r="J490" s="25"/>
      <c r="K490" s="13"/>
    </row>
    <row r="491" spans="2:11" ht="15">
      <c r="B491" s="13"/>
      <c r="C491" s="15"/>
      <c r="D491" s="15"/>
      <c r="E491" s="26"/>
      <c r="F491" s="15"/>
      <c r="G491" s="25"/>
      <c r="H491" s="25"/>
      <c r="I491" s="25"/>
      <c r="J491" s="25"/>
      <c r="K491" s="13"/>
    </row>
    <row r="492" spans="2:11" ht="15">
      <c r="B492" s="13"/>
      <c r="C492" s="15"/>
      <c r="D492" s="15"/>
      <c r="E492" s="26"/>
      <c r="F492" s="15"/>
      <c r="G492" s="25"/>
      <c r="H492" s="25"/>
      <c r="I492" s="25"/>
      <c r="J492" s="25"/>
      <c r="K492" s="13"/>
    </row>
    <row r="493" spans="2:11" ht="15">
      <c r="B493" s="13"/>
      <c r="C493" s="15"/>
      <c r="D493" s="15"/>
      <c r="E493" s="25"/>
      <c r="F493" s="15"/>
      <c r="G493" s="25"/>
      <c r="H493" s="25"/>
      <c r="I493" s="25"/>
      <c r="J493" s="25"/>
      <c r="K493" s="13"/>
    </row>
    <row r="494" spans="2:11" ht="15">
      <c r="B494" s="13"/>
      <c r="C494" s="15"/>
      <c r="D494" s="15"/>
      <c r="E494" s="25"/>
      <c r="F494" s="15"/>
      <c r="G494" s="25"/>
      <c r="H494" s="25"/>
      <c r="I494" s="25"/>
      <c r="J494" s="25"/>
      <c r="K494" s="13"/>
    </row>
    <row r="495" spans="2:11" ht="15">
      <c r="B495" s="13"/>
      <c r="C495" s="15"/>
      <c r="D495" s="15"/>
      <c r="E495" s="25"/>
      <c r="F495" s="15"/>
      <c r="G495" s="25"/>
      <c r="H495" s="25"/>
      <c r="I495" s="25"/>
      <c r="J495" s="25"/>
      <c r="K495" s="14"/>
    </row>
    <row r="496" spans="2:11" ht="15">
      <c r="B496" s="13"/>
      <c r="C496" s="15"/>
      <c r="D496" s="15"/>
      <c r="E496" s="26"/>
      <c r="F496" s="15"/>
      <c r="G496" s="25"/>
      <c r="H496" s="25"/>
      <c r="I496" s="25"/>
      <c r="J496" s="25"/>
      <c r="K496" s="13"/>
    </row>
    <row r="497" spans="2:11" ht="15">
      <c r="B497" s="13"/>
      <c r="C497" s="15"/>
      <c r="D497" s="15"/>
      <c r="E497" s="26"/>
      <c r="F497" s="15"/>
      <c r="G497" s="25"/>
      <c r="H497" s="25"/>
      <c r="I497" s="25"/>
      <c r="J497" s="25"/>
      <c r="K497" s="13"/>
    </row>
    <row r="498" spans="2:11" ht="15">
      <c r="B498" s="13"/>
      <c r="C498" s="15"/>
      <c r="D498" s="15"/>
      <c r="E498" s="25"/>
      <c r="F498" s="15"/>
      <c r="G498" s="25"/>
      <c r="H498" s="25"/>
      <c r="I498" s="25"/>
      <c r="J498" s="25"/>
      <c r="K498" s="13"/>
    </row>
    <row r="499" spans="2:11" ht="15">
      <c r="B499" s="13"/>
      <c r="C499" s="15"/>
      <c r="D499" s="15"/>
      <c r="E499" s="25"/>
      <c r="F499" s="15"/>
      <c r="G499" s="25"/>
      <c r="H499" s="25"/>
      <c r="I499" s="25"/>
      <c r="J499" s="25"/>
      <c r="K499" s="13"/>
    </row>
    <row r="500" spans="2:11" ht="15">
      <c r="B500" s="13"/>
      <c r="C500" s="15"/>
      <c r="D500" s="15"/>
      <c r="E500" s="26"/>
      <c r="F500" s="15"/>
      <c r="G500" s="25"/>
      <c r="H500" s="25"/>
      <c r="I500" s="25"/>
      <c r="J500" s="25"/>
      <c r="K500" s="13"/>
    </row>
    <row r="501" spans="2:11" ht="15">
      <c r="B501" s="13"/>
      <c r="C501" s="15"/>
      <c r="D501" s="15"/>
      <c r="E501" s="26"/>
      <c r="F501" s="15"/>
      <c r="G501" s="25"/>
      <c r="H501" s="25"/>
      <c r="I501" s="25"/>
      <c r="J501" s="25"/>
      <c r="K501" s="13"/>
    </row>
    <row r="502" spans="2:11" ht="15">
      <c r="B502" s="13"/>
      <c r="C502" s="15"/>
      <c r="D502" s="15"/>
      <c r="E502" s="26"/>
      <c r="F502" s="15"/>
      <c r="G502" s="25"/>
      <c r="H502" s="25"/>
      <c r="I502" s="25"/>
      <c r="J502" s="25"/>
      <c r="K502" s="13"/>
    </row>
    <row r="503" spans="2:11" ht="15">
      <c r="B503" s="13"/>
      <c r="C503" s="15"/>
      <c r="D503" s="15"/>
      <c r="E503" s="26"/>
      <c r="F503" s="15"/>
      <c r="G503" s="25"/>
      <c r="H503" s="25"/>
      <c r="I503" s="25"/>
      <c r="J503" s="25"/>
      <c r="K503" s="13"/>
    </row>
    <row r="504" spans="2:11" ht="15">
      <c r="B504" s="13"/>
      <c r="C504" s="15"/>
      <c r="D504" s="15"/>
      <c r="E504" s="26"/>
      <c r="F504" s="15"/>
      <c r="G504" s="25"/>
      <c r="H504" s="25"/>
      <c r="I504" s="25"/>
      <c r="J504" s="25"/>
      <c r="K504" s="13"/>
    </row>
    <row r="505" spans="2:11" ht="15">
      <c r="B505" s="13"/>
      <c r="C505" s="15"/>
      <c r="D505" s="15"/>
      <c r="E505" s="25"/>
      <c r="F505" s="15"/>
      <c r="G505" s="25"/>
      <c r="H505" s="25"/>
      <c r="I505" s="25"/>
      <c r="J505" s="25"/>
      <c r="K505" s="13"/>
    </row>
    <row r="506" spans="2:11" ht="15">
      <c r="B506" s="13"/>
      <c r="C506" s="15"/>
      <c r="D506" s="15"/>
      <c r="E506" s="26"/>
      <c r="F506" s="15"/>
      <c r="G506" s="25"/>
      <c r="H506" s="25"/>
      <c r="I506" s="25"/>
      <c r="J506" s="25"/>
      <c r="K506" s="13"/>
    </row>
    <row r="507" spans="2:11" ht="15">
      <c r="B507" s="13"/>
      <c r="C507" s="15"/>
      <c r="D507" s="15"/>
      <c r="E507" s="25"/>
      <c r="F507" s="15"/>
      <c r="G507" s="25"/>
      <c r="H507" s="25"/>
      <c r="I507" s="25"/>
      <c r="J507" s="25"/>
      <c r="K507" s="14"/>
    </row>
    <row r="508" spans="2:11" ht="15">
      <c r="B508" s="13"/>
      <c r="C508" s="15"/>
      <c r="D508" s="15"/>
      <c r="E508" s="26"/>
      <c r="F508" s="15"/>
      <c r="G508" s="25"/>
      <c r="H508" s="25"/>
      <c r="I508" s="25"/>
      <c r="J508" s="25"/>
      <c r="K508" s="13"/>
    </row>
    <row r="509" spans="2:11" ht="15">
      <c r="B509" s="13"/>
      <c r="C509" s="15"/>
      <c r="D509" s="15"/>
      <c r="E509" s="26"/>
      <c r="F509" s="15"/>
      <c r="G509" s="25"/>
      <c r="H509" s="25"/>
      <c r="I509" s="25"/>
      <c r="J509" s="25"/>
      <c r="K509" s="13"/>
    </row>
    <row r="510" spans="2:11" ht="15">
      <c r="B510" s="13"/>
      <c r="C510" s="15"/>
      <c r="D510" s="15"/>
      <c r="E510" s="26"/>
      <c r="F510" s="15"/>
      <c r="G510" s="25"/>
      <c r="H510" s="25"/>
      <c r="I510" s="25"/>
      <c r="J510" s="25"/>
      <c r="K510" s="13"/>
    </row>
    <row r="511" spans="2:11" ht="15">
      <c r="B511" s="13"/>
      <c r="C511" s="15"/>
      <c r="D511" s="15"/>
      <c r="E511" s="26"/>
      <c r="F511" s="15"/>
      <c r="G511" s="25"/>
      <c r="H511" s="25"/>
      <c r="I511" s="25"/>
      <c r="J511" s="25"/>
      <c r="K511" s="13"/>
    </row>
    <row r="512" spans="2:11" ht="15">
      <c r="B512" s="13"/>
      <c r="C512" s="15"/>
      <c r="D512" s="15"/>
      <c r="E512" s="26"/>
      <c r="F512" s="15"/>
      <c r="G512" s="25"/>
      <c r="H512" s="25"/>
      <c r="I512" s="25"/>
      <c r="J512" s="25"/>
      <c r="K512" s="13"/>
    </row>
    <row r="513" spans="2:11" ht="15">
      <c r="B513" s="13"/>
      <c r="C513" s="15"/>
      <c r="D513" s="15"/>
      <c r="E513" s="26"/>
      <c r="F513" s="15"/>
      <c r="G513" s="25"/>
      <c r="H513" s="25"/>
      <c r="I513" s="25"/>
      <c r="J513" s="25"/>
      <c r="K513" s="13"/>
    </row>
    <row r="514" spans="2:11" ht="15">
      <c r="B514" s="13"/>
      <c r="C514" s="15"/>
      <c r="D514" s="15"/>
      <c r="E514" s="25"/>
      <c r="F514" s="15"/>
      <c r="G514" s="25"/>
      <c r="H514" s="25"/>
      <c r="I514" s="25"/>
      <c r="J514" s="25"/>
      <c r="K514" s="13"/>
    </row>
    <row r="515" spans="2:11" ht="15">
      <c r="B515" s="13"/>
      <c r="C515" s="15"/>
      <c r="D515" s="15"/>
      <c r="E515" s="26"/>
      <c r="F515" s="15"/>
      <c r="G515" s="25"/>
      <c r="H515" s="25"/>
      <c r="I515" s="25"/>
      <c r="J515" s="25"/>
      <c r="K515" s="13"/>
    </row>
    <row r="516" spans="2:11" ht="15">
      <c r="B516" s="13"/>
      <c r="C516" s="15"/>
      <c r="D516" s="15"/>
      <c r="E516" s="26"/>
      <c r="F516" s="15"/>
      <c r="G516" s="25"/>
      <c r="H516" s="25"/>
      <c r="I516" s="25"/>
      <c r="J516" s="25"/>
      <c r="K516" s="13"/>
    </row>
    <row r="517" spans="2:11" ht="15">
      <c r="B517" s="13"/>
      <c r="C517" s="15"/>
      <c r="D517" s="15"/>
      <c r="E517" s="26"/>
      <c r="F517" s="15"/>
      <c r="G517" s="25"/>
      <c r="H517" s="25"/>
      <c r="I517" s="25"/>
      <c r="J517" s="25"/>
      <c r="K517" s="13"/>
    </row>
    <row r="518" spans="2:11" ht="15">
      <c r="B518" s="13"/>
      <c r="C518" s="15"/>
      <c r="D518" s="15"/>
      <c r="E518" s="25"/>
      <c r="F518" s="15"/>
      <c r="G518" s="25"/>
      <c r="H518" s="25"/>
      <c r="I518" s="25"/>
      <c r="J518" s="25"/>
      <c r="K518" s="13"/>
    </row>
    <row r="519" spans="2:11" ht="15">
      <c r="B519" s="13"/>
      <c r="C519" s="15"/>
      <c r="D519" s="15"/>
      <c r="E519" s="26"/>
      <c r="F519" s="15"/>
      <c r="G519" s="25"/>
      <c r="H519" s="25"/>
      <c r="I519" s="25"/>
      <c r="J519" s="25"/>
      <c r="K519" s="13"/>
    </row>
    <row r="520" spans="2:11" ht="15">
      <c r="B520" s="13"/>
      <c r="C520" s="15"/>
      <c r="D520" s="15"/>
      <c r="E520" s="25"/>
      <c r="F520" s="15"/>
      <c r="G520" s="25"/>
      <c r="H520" s="25"/>
      <c r="I520" s="25"/>
      <c r="J520" s="25"/>
      <c r="K520" s="14"/>
    </row>
    <row r="521" spans="2:11" ht="15">
      <c r="B521" s="13"/>
      <c r="C521" s="15"/>
      <c r="D521" s="15"/>
      <c r="E521" s="26"/>
      <c r="F521" s="15"/>
      <c r="G521" s="25"/>
      <c r="H521" s="25"/>
      <c r="I521" s="25"/>
      <c r="J521" s="25"/>
      <c r="K521" s="13"/>
    </row>
    <row r="522" spans="2:11" ht="15">
      <c r="B522" s="13"/>
      <c r="C522" s="15"/>
      <c r="D522" s="15"/>
      <c r="E522" s="26"/>
      <c r="F522" s="15"/>
      <c r="G522" s="25"/>
      <c r="H522" s="25"/>
      <c r="I522" s="25"/>
      <c r="J522" s="25"/>
      <c r="K522" s="13"/>
    </row>
    <row r="523" spans="2:11" ht="15">
      <c r="B523" s="13"/>
      <c r="C523" s="15"/>
      <c r="D523" s="15"/>
      <c r="E523" s="25"/>
      <c r="F523" s="15"/>
      <c r="G523" s="25"/>
      <c r="H523" s="25"/>
      <c r="I523" s="25"/>
      <c r="J523" s="25"/>
      <c r="K523" s="13"/>
    </row>
    <row r="524" spans="2:11" ht="15">
      <c r="B524" s="13"/>
      <c r="C524" s="15"/>
      <c r="D524" s="15"/>
      <c r="E524" s="26"/>
      <c r="F524" s="15"/>
      <c r="G524" s="25"/>
      <c r="H524" s="25"/>
      <c r="I524" s="25"/>
      <c r="J524" s="25"/>
      <c r="K524" s="13"/>
    </row>
    <row r="525" spans="2:11" ht="15">
      <c r="B525" s="13"/>
      <c r="C525" s="15"/>
      <c r="D525" s="15"/>
      <c r="E525" s="25"/>
      <c r="F525" s="15"/>
      <c r="G525" s="25"/>
      <c r="H525" s="25"/>
      <c r="I525" s="25"/>
      <c r="J525" s="25"/>
      <c r="K525" s="14"/>
    </row>
    <row r="526" spans="2:11" ht="15">
      <c r="B526" s="13"/>
      <c r="C526" s="15"/>
      <c r="D526" s="15"/>
      <c r="E526" s="26"/>
      <c r="F526" s="15"/>
      <c r="G526" s="25"/>
      <c r="H526" s="25"/>
      <c r="I526" s="25"/>
      <c r="J526" s="25"/>
      <c r="K526" s="13"/>
    </row>
    <row r="527" spans="2:11" ht="15">
      <c r="B527" s="13"/>
      <c r="C527" s="15"/>
      <c r="D527" s="15"/>
      <c r="E527" s="26"/>
      <c r="F527" s="15"/>
      <c r="G527" s="25"/>
      <c r="H527" s="25"/>
      <c r="I527" s="25"/>
      <c r="J527" s="25"/>
      <c r="K527" s="13"/>
    </row>
    <row r="528" spans="2:11" ht="15">
      <c r="B528" s="13"/>
      <c r="C528" s="15"/>
      <c r="D528" s="15"/>
      <c r="E528" s="26"/>
      <c r="F528" s="15"/>
      <c r="G528" s="25"/>
      <c r="H528" s="25"/>
      <c r="I528" s="25"/>
      <c r="J528" s="25"/>
      <c r="K528" s="13"/>
    </row>
    <row r="529" spans="2:11" ht="15">
      <c r="B529" s="13"/>
      <c r="C529" s="15"/>
      <c r="D529" s="15"/>
      <c r="E529" s="26"/>
      <c r="F529" s="15"/>
      <c r="G529" s="25"/>
      <c r="H529" s="25"/>
      <c r="I529" s="25"/>
      <c r="J529" s="25"/>
      <c r="K529" s="13"/>
    </row>
    <row r="530" spans="2:11" ht="15">
      <c r="B530" s="13"/>
      <c r="C530" s="15"/>
      <c r="D530" s="15"/>
      <c r="E530" s="26"/>
      <c r="F530" s="15"/>
      <c r="G530" s="25"/>
      <c r="H530" s="25"/>
      <c r="I530" s="25"/>
      <c r="J530" s="25"/>
      <c r="K530" s="13"/>
    </row>
    <row r="531" spans="2:11" ht="15">
      <c r="B531" s="13"/>
      <c r="C531" s="15"/>
      <c r="D531" s="15"/>
      <c r="E531" s="25"/>
      <c r="F531" s="15"/>
      <c r="G531" s="25"/>
      <c r="H531" s="25"/>
      <c r="I531" s="25"/>
      <c r="J531" s="25"/>
      <c r="K531" s="13"/>
    </row>
    <row r="532" spans="2:11" ht="15">
      <c r="B532" s="13"/>
      <c r="C532" s="15"/>
      <c r="D532" s="15"/>
      <c r="E532" s="26"/>
      <c r="F532" s="15"/>
      <c r="G532" s="25"/>
      <c r="H532" s="25"/>
      <c r="I532" s="25"/>
      <c r="J532" s="25"/>
      <c r="K532" s="13"/>
    </row>
    <row r="533" spans="2:11" ht="15">
      <c r="B533" s="13"/>
      <c r="C533" s="15"/>
      <c r="D533" s="15"/>
      <c r="E533" s="26"/>
      <c r="F533" s="15"/>
      <c r="G533" s="25"/>
      <c r="H533" s="25"/>
      <c r="I533" s="25"/>
      <c r="J533" s="25"/>
      <c r="K533" s="13"/>
    </row>
    <row r="534" spans="2:11" ht="15">
      <c r="B534" s="13"/>
      <c r="C534" s="15"/>
      <c r="D534" s="15"/>
      <c r="E534" s="26"/>
      <c r="F534" s="15"/>
      <c r="G534" s="25"/>
      <c r="H534" s="25"/>
      <c r="I534" s="25"/>
      <c r="J534" s="25"/>
      <c r="K534" s="13"/>
    </row>
    <row r="535" spans="2:11" ht="15">
      <c r="B535" s="13"/>
      <c r="C535" s="15"/>
      <c r="D535" s="15"/>
      <c r="E535" s="25"/>
      <c r="F535" s="15"/>
      <c r="G535" s="25"/>
      <c r="H535" s="25"/>
      <c r="I535" s="25"/>
      <c r="J535" s="25"/>
      <c r="K535" s="13"/>
    </row>
    <row r="536" spans="2:11" ht="15">
      <c r="B536" s="13"/>
      <c r="C536" s="15"/>
      <c r="D536" s="15"/>
      <c r="E536" s="25"/>
      <c r="F536" s="15"/>
      <c r="G536" s="25"/>
      <c r="H536" s="25"/>
      <c r="I536" s="25"/>
      <c r="J536" s="25"/>
      <c r="K536" s="13"/>
    </row>
    <row r="537" spans="2:11" ht="15">
      <c r="B537" s="13"/>
      <c r="C537" s="15"/>
      <c r="D537" s="15"/>
      <c r="E537" s="26"/>
      <c r="F537" s="15"/>
      <c r="G537" s="25"/>
      <c r="H537" s="25"/>
      <c r="I537" s="25"/>
      <c r="J537" s="25"/>
      <c r="K537" s="13"/>
    </row>
    <row r="538" spans="2:11" ht="15">
      <c r="B538" s="13"/>
      <c r="C538" s="15"/>
      <c r="D538" s="15"/>
      <c r="E538" s="25"/>
      <c r="F538" s="15"/>
      <c r="G538" s="25"/>
      <c r="H538" s="25"/>
      <c r="I538" s="25"/>
      <c r="J538" s="25"/>
      <c r="K538" s="14"/>
    </row>
    <row r="539" spans="2:11" ht="15">
      <c r="B539" s="13"/>
      <c r="C539" s="15"/>
      <c r="D539" s="15"/>
      <c r="E539" s="26"/>
      <c r="F539" s="15"/>
      <c r="G539" s="25"/>
      <c r="H539" s="25"/>
      <c r="I539" s="25"/>
      <c r="J539" s="25"/>
      <c r="K539" s="13"/>
    </row>
    <row r="540" spans="2:11" ht="15">
      <c r="B540" s="13"/>
      <c r="C540" s="15"/>
      <c r="D540" s="15"/>
      <c r="E540" s="26"/>
      <c r="F540" s="15"/>
      <c r="G540" s="25"/>
      <c r="H540" s="25"/>
      <c r="I540" s="25"/>
      <c r="J540" s="25"/>
      <c r="K540" s="13"/>
    </row>
    <row r="541" spans="2:11" ht="15">
      <c r="B541" s="13"/>
      <c r="C541" s="15"/>
      <c r="D541" s="15"/>
      <c r="E541" s="26"/>
      <c r="F541" s="15"/>
      <c r="G541" s="25"/>
      <c r="H541" s="25"/>
      <c r="I541" s="25"/>
      <c r="J541" s="25"/>
      <c r="K541" s="13"/>
    </row>
    <row r="542" spans="2:11" ht="15">
      <c r="B542" s="13"/>
      <c r="C542" s="15"/>
      <c r="D542" s="15"/>
      <c r="E542" s="26"/>
      <c r="F542" s="15"/>
      <c r="G542" s="25"/>
      <c r="H542" s="25"/>
      <c r="I542" s="25"/>
      <c r="J542" s="25"/>
      <c r="K542" s="13"/>
    </row>
    <row r="543" spans="2:11" ht="15">
      <c r="B543" s="13"/>
      <c r="C543" s="15"/>
      <c r="D543" s="15"/>
      <c r="E543" s="25"/>
      <c r="F543" s="15"/>
      <c r="G543" s="25"/>
      <c r="H543" s="25"/>
      <c r="I543" s="25"/>
      <c r="J543" s="25"/>
      <c r="K543" s="13"/>
    </row>
    <row r="544" spans="2:11" ht="15">
      <c r="B544" s="13"/>
      <c r="C544" s="15"/>
      <c r="D544" s="15"/>
      <c r="E544" s="26"/>
      <c r="F544" s="15"/>
      <c r="G544" s="25"/>
      <c r="H544" s="25"/>
      <c r="I544" s="25"/>
      <c r="J544" s="25"/>
      <c r="K544" s="13"/>
    </row>
    <row r="545" spans="2:11" ht="15">
      <c r="B545" s="13"/>
      <c r="C545" s="15"/>
      <c r="D545" s="15"/>
      <c r="E545" s="26"/>
      <c r="F545" s="15"/>
      <c r="G545" s="25"/>
      <c r="H545" s="25"/>
      <c r="I545" s="25"/>
      <c r="J545" s="25"/>
      <c r="K545" s="13"/>
    </row>
    <row r="546" spans="2:11" ht="15">
      <c r="B546" s="13"/>
      <c r="C546" s="15"/>
      <c r="D546" s="15"/>
      <c r="E546" s="25"/>
      <c r="F546" s="15"/>
      <c r="G546" s="25"/>
      <c r="H546" s="25"/>
      <c r="I546" s="25"/>
      <c r="J546" s="25"/>
      <c r="K546" s="13"/>
    </row>
    <row r="547" spans="2:11" ht="15">
      <c r="B547" s="13"/>
      <c r="C547" s="15"/>
      <c r="D547" s="15"/>
      <c r="E547" s="26"/>
      <c r="F547" s="15"/>
      <c r="G547" s="25"/>
      <c r="H547" s="25"/>
      <c r="I547" s="25"/>
      <c r="J547" s="25"/>
      <c r="K547" s="13"/>
    </row>
    <row r="548" spans="2:11" ht="15">
      <c r="B548" s="13"/>
      <c r="C548" s="15"/>
      <c r="D548" s="15"/>
      <c r="E548" s="26"/>
      <c r="F548" s="15"/>
      <c r="G548" s="25"/>
      <c r="H548" s="25"/>
      <c r="I548" s="25"/>
      <c r="J548" s="25"/>
      <c r="K548" s="13"/>
    </row>
    <row r="549" spans="2:11" ht="15">
      <c r="B549" s="13"/>
      <c r="C549" s="15"/>
      <c r="D549" s="15"/>
      <c r="E549" s="26"/>
      <c r="F549" s="15"/>
      <c r="G549" s="25"/>
      <c r="H549" s="25"/>
      <c r="I549" s="25"/>
      <c r="J549" s="25"/>
      <c r="K549" s="13"/>
    </row>
    <row r="550" spans="2:11" ht="15">
      <c r="B550" s="13"/>
      <c r="C550" s="15"/>
      <c r="D550" s="15"/>
      <c r="E550" s="25"/>
      <c r="F550" s="15"/>
      <c r="G550" s="25"/>
      <c r="H550" s="25"/>
      <c r="I550" s="25"/>
      <c r="J550" s="25"/>
      <c r="K550" s="13"/>
    </row>
    <row r="551" spans="2:11" ht="15">
      <c r="B551" s="13"/>
      <c r="C551" s="15"/>
      <c r="D551" s="15"/>
      <c r="E551" s="25"/>
      <c r="F551" s="15"/>
      <c r="G551" s="25"/>
      <c r="H551" s="25"/>
      <c r="I551" s="25"/>
      <c r="J551" s="25"/>
      <c r="K551" s="13"/>
    </row>
    <row r="552" spans="2:11" ht="15">
      <c r="B552" s="13"/>
      <c r="C552" s="15"/>
      <c r="D552" s="15"/>
      <c r="E552" s="26"/>
      <c r="F552" s="15"/>
      <c r="G552" s="25"/>
      <c r="H552" s="25"/>
      <c r="I552" s="25"/>
      <c r="J552" s="25"/>
      <c r="K552" s="13"/>
    </row>
    <row r="553" spans="2:11" ht="15">
      <c r="B553" s="13"/>
      <c r="C553" s="15"/>
      <c r="D553" s="15"/>
      <c r="E553" s="26"/>
      <c r="F553" s="15"/>
      <c r="G553" s="25"/>
      <c r="H553" s="25"/>
      <c r="I553" s="25"/>
      <c r="J553" s="25"/>
      <c r="K553" s="13"/>
    </row>
    <row r="554" spans="2:11" ht="15">
      <c r="B554" s="13"/>
      <c r="C554" s="15"/>
      <c r="D554" s="15"/>
      <c r="E554" s="26"/>
      <c r="F554" s="15"/>
      <c r="G554" s="25"/>
      <c r="H554" s="25"/>
      <c r="I554" s="25"/>
      <c r="J554" s="25"/>
      <c r="K554" s="13"/>
    </row>
    <row r="555" spans="2:11" ht="15">
      <c r="B555" s="13"/>
      <c r="C555" s="15"/>
      <c r="D555" s="15"/>
      <c r="E555" s="26"/>
      <c r="F555" s="15"/>
      <c r="G555" s="25"/>
      <c r="H555" s="25"/>
      <c r="I555" s="25"/>
      <c r="J555" s="25"/>
      <c r="K555" s="13"/>
    </row>
    <row r="556" spans="2:11" ht="15">
      <c r="B556" s="13"/>
      <c r="C556" s="15"/>
      <c r="D556" s="15"/>
      <c r="E556" s="26"/>
      <c r="F556" s="15"/>
      <c r="G556" s="25"/>
      <c r="H556" s="25"/>
      <c r="I556" s="25"/>
      <c r="J556" s="25"/>
      <c r="K556" s="13"/>
    </row>
    <row r="557" spans="2:11" ht="15">
      <c r="B557" s="13"/>
      <c r="C557" s="15"/>
      <c r="D557" s="15"/>
      <c r="E557" s="26"/>
      <c r="F557" s="15"/>
      <c r="G557" s="25"/>
      <c r="H557" s="25"/>
      <c r="I557" s="25"/>
      <c r="J557" s="25"/>
      <c r="K557" s="13"/>
    </row>
    <row r="558" spans="2:11" ht="15">
      <c r="B558" s="13"/>
      <c r="C558" s="15"/>
      <c r="D558" s="15"/>
      <c r="E558" s="25"/>
      <c r="F558" s="15"/>
      <c r="G558" s="25"/>
      <c r="H558" s="25"/>
      <c r="I558" s="25"/>
      <c r="J558" s="25"/>
      <c r="K558" s="13"/>
    </row>
    <row r="559" spans="2:11" ht="15">
      <c r="B559" s="13"/>
      <c r="C559" s="15"/>
      <c r="D559" s="15"/>
      <c r="E559" s="25"/>
      <c r="F559" s="15"/>
      <c r="G559" s="25"/>
      <c r="H559" s="25"/>
      <c r="I559" s="25"/>
      <c r="J559" s="25"/>
      <c r="K559" s="13"/>
    </row>
    <row r="560" spans="2:11" ht="15">
      <c r="B560" s="13"/>
      <c r="C560" s="15"/>
      <c r="D560" s="15"/>
      <c r="E560" s="26"/>
      <c r="F560" s="15"/>
      <c r="G560" s="25"/>
      <c r="H560" s="25"/>
      <c r="I560" s="25"/>
      <c r="J560" s="25"/>
      <c r="K560" s="13"/>
    </row>
    <row r="561" spans="2:11" ht="15">
      <c r="B561" s="13"/>
      <c r="C561" s="15"/>
      <c r="D561" s="15"/>
      <c r="E561" s="26"/>
      <c r="F561" s="15"/>
      <c r="G561" s="25"/>
      <c r="H561" s="25"/>
      <c r="I561" s="25"/>
      <c r="J561" s="25"/>
      <c r="K561" s="13"/>
    </row>
    <row r="562" spans="2:11" ht="15">
      <c r="B562" s="13"/>
      <c r="C562" s="15"/>
      <c r="D562" s="15"/>
      <c r="E562" s="26"/>
      <c r="F562" s="15"/>
      <c r="G562" s="25"/>
      <c r="H562" s="25"/>
      <c r="I562" s="25"/>
      <c r="J562" s="25"/>
      <c r="K562" s="13"/>
    </row>
    <row r="563" spans="2:11" ht="15">
      <c r="B563" s="13"/>
      <c r="C563" s="15"/>
      <c r="D563" s="15"/>
      <c r="E563" s="26"/>
      <c r="F563" s="15"/>
      <c r="G563" s="25"/>
      <c r="H563" s="25"/>
      <c r="I563" s="25"/>
      <c r="J563" s="25"/>
      <c r="K563" s="13"/>
    </row>
    <row r="564" spans="2:11" ht="15">
      <c r="B564" s="13"/>
      <c r="C564" s="15"/>
      <c r="D564" s="15"/>
      <c r="E564" s="25"/>
      <c r="F564" s="15"/>
      <c r="G564" s="25"/>
      <c r="H564" s="25"/>
      <c r="I564" s="25"/>
      <c r="J564" s="25"/>
      <c r="K564" s="13"/>
    </row>
    <row r="565" spans="2:11" ht="15">
      <c r="B565" s="13"/>
      <c r="C565" s="15"/>
      <c r="D565" s="15"/>
      <c r="E565" s="25"/>
      <c r="F565" s="15"/>
      <c r="G565" s="25"/>
      <c r="H565" s="25"/>
      <c r="I565" s="25"/>
      <c r="J565" s="25"/>
      <c r="K565" s="13"/>
    </row>
    <row r="566" spans="2:11" ht="15">
      <c r="B566" s="13"/>
      <c r="C566" s="15"/>
      <c r="D566" s="15"/>
      <c r="E566" s="26"/>
      <c r="F566" s="15"/>
      <c r="G566" s="25"/>
      <c r="H566" s="25"/>
      <c r="I566" s="25"/>
      <c r="J566" s="25"/>
      <c r="K566" s="13"/>
    </row>
    <row r="567" spans="2:11" ht="15">
      <c r="B567" s="13"/>
      <c r="C567" s="15"/>
      <c r="D567" s="15"/>
      <c r="E567" s="26"/>
      <c r="F567" s="15"/>
      <c r="G567" s="25"/>
      <c r="H567" s="25"/>
      <c r="I567" s="25"/>
      <c r="J567" s="25"/>
      <c r="K567" s="13"/>
    </row>
    <row r="568" spans="2:11" ht="15">
      <c r="B568" s="13"/>
      <c r="C568" s="15"/>
      <c r="D568" s="15"/>
      <c r="E568" s="26"/>
      <c r="F568" s="15"/>
      <c r="G568" s="25"/>
      <c r="H568" s="25"/>
      <c r="I568" s="25"/>
      <c r="J568" s="25"/>
      <c r="K568" s="13"/>
    </row>
    <row r="569" spans="2:11" ht="15">
      <c r="B569" s="13"/>
      <c r="C569" s="15"/>
      <c r="D569" s="15"/>
      <c r="E569" s="27"/>
      <c r="F569" s="15"/>
      <c r="G569" s="25"/>
      <c r="H569" s="25"/>
      <c r="I569" s="25"/>
      <c r="J569" s="25"/>
      <c r="K569" s="13"/>
    </row>
    <row r="570" spans="2:11" ht="15">
      <c r="B570" s="13"/>
      <c r="C570" s="15"/>
      <c r="D570" s="15"/>
      <c r="E570" s="26"/>
      <c r="F570" s="15"/>
      <c r="G570" s="25"/>
      <c r="H570" s="25"/>
      <c r="I570" s="25"/>
      <c r="J570" s="25"/>
      <c r="K570" s="13"/>
    </row>
    <row r="571" spans="2:11" ht="15">
      <c r="B571" s="13"/>
      <c r="C571" s="15"/>
      <c r="D571" s="15"/>
      <c r="E571" s="25"/>
      <c r="F571" s="15"/>
      <c r="G571" s="25"/>
      <c r="H571" s="25"/>
      <c r="I571" s="25"/>
      <c r="J571" s="25"/>
      <c r="K571" s="13"/>
    </row>
    <row r="572" spans="2:11" ht="15">
      <c r="B572" s="13"/>
      <c r="C572" s="15"/>
      <c r="D572" s="15"/>
      <c r="E572" s="26"/>
      <c r="F572" s="15"/>
      <c r="G572" s="25"/>
      <c r="H572" s="25"/>
      <c r="I572" s="25"/>
      <c r="J572" s="25"/>
      <c r="K572" s="13"/>
    </row>
    <row r="573" spans="2:11" ht="15">
      <c r="B573" s="13"/>
      <c r="C573" s="15"/>
      <c r="D573" s="15"/>
      <c r="E573" s="26"/>
      <c r="F573" s="15"/>
      <c r="G573" s="25"/>
      <c r="H573" s="25"/>
      <c r="I573" s="25"/>
      <c r="J573" s="25"/>
      <c r="K573" s="13"/>
    </row>
    <row r="574" spans="2:11" ht="15">
      <c r="B574" s="13"/>
      <c r="C574" s="15"/>
      <c r="D574" s="15"/>
      <c r="E574" s="26"/>
      <c r="F574" s="15"/>
      <c r="G574" s="25"/>
      <c r="H574" s="25"/>
      <c r="I574" s="25"/>
      <c r="J574" s="25"/>
      <c r="K574" s="13"/>
    </row>
    <row r="575" spans="2:11" ht="15">
      <c r="B575" s="13"/>
      <c r="C575" s="15"/>
      <c r="D575" s="15"/>
      <c r="E575" s="26"/>
      <c r="F575" s="15"/>
      <c r="G575" s="25"/>
      <c r="H575" s="25"/>
      <c r="I575" s="25"/>
      <c r="J575" s="25"/>
      <c r="K575" s="13"/>
    </row>
    <row r="576" spans="2:11" ht="15">
      <c r="B576" s="13"/>
      <c r="C576" s="15"/>
      <c r="D576" s="15"/>
      <c r="E576" s="26"/>
      <c r="F576" s="15"/>
      <c r="G576" s="25"/>
      <c r="H576" s="25"/>
      <c r="I576" s="25"/>
      <c r="J576" s="25"/>
      <c r="K576" s="13"/>
    </row>
    <row r="577" spans="2:11" ht="15">
      <c r="B577" s="13"/>
      <c r="C577" s="15"/>
      <c r="D577" s="15"/>
      <c r="E577" s="25"/>
      <c r="F577" s="15"/>
      <c r="G577" s="25"/>
      <c r="H577" s="25"/>
      <c r="I577" s="25"/>
      <c r="J577" s="25"/>
      <c r="K577" s="14"/>
    </row>
    <row r="578" spans="2:11" ht="15">
      <c r="B578" s="13"/>
      <c r="C578" s="15"/>
      <c r="D578" s="15"/>
      <c r="E578" s="26"/>
      <c r="F578" s="15"/>
      <c r="G578" s="25"/>
      <c r="H578" s="25"/>
      <c r="I578" s="25"/>
      <c r="J578" s="25"/>
      <c r="K578" s="13"/>
    </row>
    <row r="579" spans="2:11" ht="15">
      <c r="B579" s="13"/>
      <c r="C579" s="15"/>
      <c r="D579" s="15"/>
      <c r="E579" s="26"/>
      <c r="F579" s="15"/>
      <c r="G579" s="25"/>
      <c r="H579" s="25"/>
      <c r="I579" s="25"/>
      <c r="J579" s="25"/>
      <c r="K579" s="13"/>
    </row>
    <row r="580" spans="2:11" ht="15">
      <c r="B580" s="13"/>
      <c r="C580" s="15"/>
      <c r="D580" s="15"/>
      <c r="E580" s="26"/>
      <c r="F580" s="15"/>
      <c r="G580" s="25"/>
      <c r="H580" s="25"/>
      <c r="I580" s="25"/>
      <c r="J580" s="25"/>
      <c r="K580" s="13"/>
    </row>
    <row r="581" spans="2:11" ht="15">
      <c r="B581" s="13"/>
      <c r="C581" s="15"/>
      <c r="D581" s="15"/>
      <c r="E581" s="26"/>
      <c r="F581" s="15"/>
      <c r="G581" s="25"/>
      <c r="H581" s="25"/>
      <c r="I581" s="25"/>
      <c r="J581" s="25"/>
      <c r="K581" s="13"/>
    </row>
    <row r="582" spans="2:11" ht="15">
      <c r="B582" s="13"/>
      <c r="C582" s="15"/>
      <c r="D582" s="15"/>
      <c r="E582" s="25"/>
      <c r="F582" s="15"/>
      <c r="G582" s="25"/>
      <c r="H582" s="25"/>
      <c r="I582" s="25"/>
      <c r="J582" s="25"/>
      <c r="K582" s="13"/>
    </row>
    <row r="583" spans="2:11" ht="15">
      <c r="B583" s="13"/>
      <c r="C583" s="15"/>
      <c r="D583" s="15"/>
      <c r="E583" s="26"/>
      <c r="F583" s="15"/>
      <c r="G583" s="25"/>
      <c r="H583" s="25"/>
      <c r="I583" s="25"/>
      <c r="J583" s="25"/>
      <c r="K583" s="13"/>
    </row>
    <row r="584" spans="2:11" ht="15">
      <c r="B584" s="13"/>
      <c r="C584" s="15"/>
      <c r="D584" s="15"/>
      <c r="E584" s="26"/>
      <c r="F584" s="15"/>
      <c r="G584" s="25"/>
      <c r="H584" s="25"/>
      <c r="I584" s="25"/>
      <c r="J584" s="25"/>
      <c r="K584" s="13"/>
    </row>
    <row r="585" spans="2:11" ht="15">
      <c r="B585" s="13"/>
      <c r="C585" s="15"/>
      <c r="D585" s="15"/>
      <c r="E585" s="25"/>
      <c r="F585" s="15"/>
      <c r="G585" s="25"/>
      <c r="H585" s="25"/>
      <c r="I585" s="25"/>
      <c r="J585" s="25"/>
      <c r="K585" s="14"/>
    </row>
    <row r="586" spans="2:11" ht="15">
      <c r="B586" s="13"/>
      <c r="C586" s="15"/>
      <c r="D586" s="15"/>
      <c r="E586" s="26"/>
      <c r="F586" s="15"/>
      <c r="G586" s="25"/>
      <c r="H586" s="25"/>
      <c r="I586" s="25"/>
      <c r="J586" s="25"/>
      <c r="K586" s="13"/>
    </row>
    <row r="587" spans="2:11" ht="15">
      <c r="B587" s="13"/>
      <c r="C587" s="15"/>
      <c r="D587" s="15"/>
      <c r="E587" s="26"/>
      <c r="F587" s="15"/>
      <c r="G587" s="25"/>
      <c r="H587" s="25"/>
      <c r="I587" s="25"/>
      <c r="J587" s="25"/>
      <c r="K587" s="13"/>
    </row>
    <row r="588" spans="2:11" ht="15">
      <c r="B588" s="13"/>
      <c r="C588" s="15"/>
      <c r="D588" s="15"/>
      <c r="E588" s="26"/>
      <c r="F588" s="15"/>
      <c r="G588" s="25"/>
      <c r="H588" s="25"/>
      <c r="I588" s="25"/>
      <c r="J588" s="25"/>
      <c r="K588" s="13"/>
    </row>
    <row r="589" spans="2:11" ht="15">
      <c r="B589" s="13"/>
      <c r="C589" s="15"/>
      <c r="D589" s="15"/>
      <c r="E589" s="26"/>
      <c r="F589" s="15"/>
      <c r="G589" s="25"/>
      <c r="H589" s="25"/>
      <c r="I589" s="25"/>
      <c r="J589" s="25"/>
      <c r="K589" s="13"/>
    </row>
    <row r="590" spans="2:11" ht="15">
      <c r="B590" s="13"/>
      <c r="C590" s="15"/>
      <c r="D590" s="15"/>
      <c r="E590" s="25"/>
      <c r="F590" s="15"/>
      <c r="G590" s="25"/>
      <c r="H590" s="25"/>
      <c r="I590" s="25"/>
      <c r="J590" s="25"/>
      <c r="K590" s="14"/>
    </row>
    <row r="591" spans="2:11" ht="15">
      <c r="B591" s="13"/>
      <c r="C591" s="15"/>
      <c r="D591" s="15"/>
      <c r="E591" s="26"/>
      <c r="F591" s="15"/>
      <c r="G591" s="25"/>
      <c r="H591" s="25"/>
      <c r="I591" s="25"/>
      <c r="J591" s="25"/>
      <c r="K591" s="13"/>
    </row>
    <row r="592" spans="2:11" ht="15">
      <c r="B592" s="13"/>
      <c r="C592" s="15"/>
      <c r="D592" s="15"/>
      <c r="E592" s="26"/>
      <c r="F592" s="15"/>
      <c r="G592" s="25"/>
      <c r="H592" s="25"/>
      <c r="I592" s="25"/>
      <c r="J592" s="25"/>
      <c r="K592" s="13"/>
    </row>
    <row r="593" spans="2:11" ht="15">
      <c r="B593" s="13"/>
      <c r="C593" s="15"/>
      <c r="D593" s="15"/>
      <c r="E593" s="26"/>
      <c r="F593" s="15"/>
      <c r="G593" s="25"/>
      <c r="H593" s="25"/>
      <c r="I593" s="25"/>
      <c r="J593" s="25"/>
      <c r="K593" s="13"/>
    </row>
    <row r="594" spans="2:11" ht="15">
      <c r="B594" s="13"/>
      <c r="C594" s="15"/>
      <c r="D594" s="15"/>
      <c r="E594" s="26"/>
      <c r="F594" s="15"/>
      <c r="G594" s="25"/>
      <c r="H594" s="25"/>
      <c r="I594" s="25"/>
      <c r="J594" s="25"/>
      <c r="K594" s="13"/>
    </row>
    <row r="595" spans="2:11" ht="15">
      <c r="B595" s="13"/>
      <c r="C595" s="15"/>
      <c r="D595" s="15"/>
      <c r="E595" s="25"/>
      <c r="F595" s="15"/>
      <c r="G595" s="25"/>
      <c r="H595" s="25"/>
      <c r="I595" s="25"/>
      <c r="J595" s="25"/>
      <c r="K595" s="13"/>
    </row>
    <row r="596" spans="2:11" ht="15">
      <c r="B596" s="13"/>
      <c r="C596" s="15"/>
      <c r="D596" s="15"/>
      <c r="E596" s="26"/>
      <c r="F596" s="15"/>
      <c r="G596" s="25"/>
      <c r="H596" s="25"/>
      <c r="I596" s="25"/>
      <c r="J596" s="25"/>
      <c r="K596" s="13"/>
    </row>
    <row r="597" spans="2:11" ht="15">
      <c r="B597" s="13"/>
      <c r="C597" s="15"/>
      <c r="D597" s="15"/>
      <c r="E597" s="25"/>
      <c r="F597" s="15"/>
      <c r="G597" s="25"/>
      <c r="H597" s="25"/>
      <c r="I597" s="25"/>
      <c r="J597" s="25"/>
      <c r="K597" s="13"/>
    </row>
    <row r="598" spans="2:11" ht="15">
      <c r="B598" s="13"/>
      <c r="C598" s="15"/>
      <c r="D598" s="15"/>
      <c r="E598" s="26"/>
      <c r="F598" s="15"/>
      <c r="G598" s="25"/>
      <c r="H598" s="25"/>
      <c r="I598" s="25"/>
      <c r="J598" s="25"/>
      <c r="K598" s="13"/>
    </row>
    <row r="599" spans="2:11" ht="15">
      <c r="B599" s="13"/>
      <c r="C599" s="15"/>
      <c r="D599" s="15"/>
      <c r="E599" s="25"/>
      <c r="F599" s="15"/>
      <c r="G599" s="25"/>
      <c r="H599" s="25"/>
      <c r="I599" s="25"/>
      <c r="J599" s="25"/>
      <c r="K599" s="14"/>
    </row>
    <row r="600" spans="2:11" ht="15">
      <c r="B600" s="13"/>
      <c r="C600" s="15"/>
      <c r="D600" s="15"/>
      <c r="E600" s="26"/>
      <c r="F600" s="15"/>
      <c r="G600" s="25"/>
      <c r="H600" s="25"/>
      <c r="I600" s="25"/>
      <c r="J600" s="25"/>
      <c r="K600" s="13"/>
    </row>
    <row r="601" spans="2:11" ht="15">
      <c r="B601" s="13"/>
      <c r="C601" s="15"/>
      <c r="D601" s="15"/>
      <c r="E601" s="25"/>
      <c r="F601" s="15"/>
      <c r="G601" s="25"/>
      <c r="H601" s="25"/>
      <c r="I601" s="25"/>
      <c r="J601" s="25"/>
      <c r="K601" s="13"/>
    </row>
    <row r="602" spans="2:11" ht="15">
      <c r="B602" s="13"/>
      <c r="C602" s="15"/>
      <c r="D602" s="15"/>
      <c r="E602" s="25"/>
      <c r="F602" s="15"/>
      <c r="G602" s="25"/>
      <c r="H602" s="25"/>
      <c r="I602" s="25"/>
      <c r="J602" s="25"/>
      <c r="K602" s="13"/>
    </row>
    <row r="603" spans="2:11" ht="15">
      <c r="B603" s="13"/>
      <c r="C603" s="15"/>
      <c r="D603" s="15"/>
      <c r="E603" s="26"/>
      <c r="F603" s="15"/>
      <c r="G603" s="25"/>
      <c r="H603" s="25"/>
      <c r="I603" s="25"/>
      <c r="J603" s="25"/>
      <c r="K603" s="13"/>
    </row>
    <row r="604" spans="2:11" ht="15">
      <c r="B604" s="13"/>
      <c r="C604" s="15"/>
      <c r="D604" s="15"/>
      <c r="E604" s="25"/>
      <c r="F604" s="15"/>
      <c r="G604" s="25"/>
      <c r="H604" s="25"/>
      <c r="I604" s="25"/>
      <c r="J604" s="25"/>
      <c r="K604" s="14"/>
    </row>
    <row r="605" spans="2:11" ht="15">
      <c r="B605" s="13"/>
      <c r="C605" s="15"/>
      <c r="D605" s="15"/>
      <c r="E605" s="26"/>
      <c r="F605" s="15"/>
      <c r="G605" s="25"/>
      <c r="H605" s="25"/>
      <c r="I605" s="25"/>
      <c r="J605" s="25"/>
      <c r="K605" s="13"/>
    </row>
    <row r="606" spans="2:11" ht="15">
      <c r="B606" s="13"/>
      <c r="C606" s="15"/>
      <c r="D606" s="15"/>
      <c r="E606" s="26"/>
      <c r="F606" s="15"/>
      <c r="G606" s="25"/>
      <c r="H606" s="25"/>
      <c r="I606" s="25"/>
      <c r="J606" s="25"/>
      <c r="K606" s="13"/>
    </row>
    <row r="607" spans="2:11" ht="15">
      <c r="B607" s="13"/>
      <c r="C607" s="15"/>
      <c r="D607" s="15"/>
      <c r="E607" s="25"/>
      <c r="F607" s="15"/>
      <c r="G607" s="25"/>
      <c r="H607" s="25"/>
      <c r="I607" s="25"/>
      <c r="J607" s="25"/>
      <c r="K607" s="13"/>
    </row>
    <row r="608" spans="2:11" ht="15">
      <c r="B608" s="13"/>
      <c r="C608" s="15"/>
      <c r="D608" s="15"/>
      <c r="E608" s="26"/>
      <c r="F608" s="15"/>
      <c r="G608" s="25"/>
      <c r="H608" s="25"/>
      <c r="I608" s="25"/>
      <c r="J608" s="25"/>
      <c r="K608" s="13"/>
    </row>
    <row r="609" spans="2:11" ht="15">
      <c r="B609" s="13"/>
      <c r="C609" s="15"/>
      <c r="D609" s="15"/>
      <c r="E609" s="26"/>
      <c r="F609" s="15"/>
      <c r="G609" s="25"/>
      <c r="H609" s="25"/>
      <c r="I609" s="25"/>
      <c r="J609" s="25"/>
      <c r="K609" s="13"/>
    </row>
    <row r="610" spans="2:11" ht="15">
      <c r="B610" s="13"/>
      <c r="C610" s="15"/>
      <c r="D610" s="15"/>
      <c r="E610" s="25"/>
      <c r="F610" s="15"/>
      <c r="G610" s="25"/>
      <c r="H610" s="25"/>
      <c r="I610" s="25"/>
      <c r="J610" s="25"/>
      <c r="K610" s="14"/>
    </row>
    <row r="611" spans="2:11" ht="15">
      <c r="B611" s="13"/>
      <c r="C611" s="15"/>
      <c r="D611" s="15"/>
      <c r="E611" s="26"/>
      <c r="F611" s="15"/>
      <c r="G611" s="25"/>
      <c r="H611" s="25"/>
      <c r="I611" s="25"/>
      <c r="J611" s="25"/>
      <c r="K611" s="13"/>
    </row>
    <row r="612" spans="2:11" ht="15">
      <c r="B612" s="13"/>
      <c r="C612" s="15"/>
      <c r="D612" s="15"/>
      <c r="E612" s="26"/>
      <c r="F612" s="15"/>
      <c r="G612" s="25"/>
      <c r="H612" s="25"/>
      <c r="I612" s="25"/>
      <c r="J612" s="25"/>
      <c r="K612" s="13"/>
    </row>
    <row r="613" spans="2:11" ht="15">
      <c r="B613" s="13"/>
      <c r="C613" s="15"/>
      <c r="D613" s="15"/>
      <c r="E613" s="26"/>
      <c r="F613" s="15"/>
      <c r="G613" s="25"/>
      <c r="H613" s="25"/>
      <c r="I613" s="25"/>
      <c r="J613" s="25"/>
      <c r="K613" s="13"/>
    </row>
    <row r="614" spans="2:11" ht="15">
      <c r="B614" s="13"/>
      <c r="C614" s="15"/>
      <c r="D614" s="15"/>
      <c r="E614" s="26"/>
      <c r="F614" s="15"/>
      <c r="G614" s="25"/>
      <c r="H614" s="25"/>
      <c r="I614" s="25"/>
      <c r="J614" s="25"/>
      <c r="K614" s="13"/>
    </row>
    <row r="615" spans="2:11" ht="15">
      <c r="B615" s="13"/>
      <c r="C615" s="15"/>
      <c r="D615" s="15"/>
      <c r="E615" s="26"/>
      <c r="F615" s="15"/>
      <c r="G615" s="25"/>
      <c r="H615" s="25"/>
      <c r="I615" s="25"/>
      <c r="J615" s="25"/>
      <c r="K615" s="13"/>
    </row>
    <row r="616" spans="2:11" ht="15">
      <c r="B616" s="13"/>
      <c r="C616" s="15"/>
      <c r="D616" s="15"/>
      <c r="E616" s="25"/>
      <c r="F616" s="15"/>
      <c r="G616" s="25"/>
      <c r="H616" s="25"/>
      <c r="I616" s="25"/>
      <c r="J616" s="25"/>
      <c r="K616" s="13"/>
    </row>
    <row r="617" spans="2:11" ht="15">
      <c r="B617" s="13"/>
      <c r="C617" s="15"/>
      <c r="D617" s="15"/>
      <c r="E617" s="26"/>
      <c r="F617" s="15"/>
      <c r="G617" s="25"/>
      <c r="H617" s="25"/>
      <c r="I617" s="25"/>
      <c r="J617" s="25"/>
      <c r="K617" s="13"/>
    </row>
    <row r="618" spans="2:11" ht="15">
      <c r="B618" s="13"/>
      <c r="C618" s="15"/>
      <c r="D618" s="15"/>
      <c r="E618" s="26"/>
      <c r="F618" s="15"/>
      <c r="G618" s="25"/>
      <c r="H618" s="25"/>
      <c r="I618" s="25"/>
      <c r="J618" s="25"/>
      <c r="K618" s="13"/>
    </row>
    <row r="619" spans="2:11" ht="15">
      <c r="B619" s="13"/>
      <c r="C619" s="15"/>
      <c r="D619" s="15"/>
      <c r="E619" s="26"/>
      <c r="F619" s="15"/>
      <c r="G619" s="25"/>
      <c r="H619" s="25"/>
      <c r="I619" s="25"/>
      <c r="J619" s="25"/>
      <c r="K619" s="13"/>
    </row>
    <row r="620" spans="2:11" ht="15">
      <c r="B620" s="13"/>
      <c r="C620" s="15"/>
      <c r="D620" s="15"/>
      <c r="E620" s="25"/>
      <c r="F620" s="15"/>
      <c r="G620" s="25"/>
      <c r="H620" s="25"/>
      <c r="I620" s="25"/>
      <c r="J620" s="25"/>
      <c r="K620" s="14"/>
    </row>
    <row r="621" spans="2:11" ht="15">
      <c r="B621" s="13"/>
      <c r="C621" s="15"/>
      <c r="D621" s="15"/>
      <c r="E621" s="26"/>
      <c r="F621" s="15"/>
      <c r="G621" s="25"/>
      <c r="H621" s="25"/>
      <c r="I621" s="25"/>
      <c r="J621" s="25"/>
      <c r="K621" s="13"/>
    </row>
    <row r="622" spans="2:11" ht="15">
      <c r="B622" s="13"/>
      <c r="C622" s="15"/>
      <c r="D622" s="15"/>
      <c r="E622" s="26"/>
      <c r="F622" s="15"/>
      <c r="G622" s="25"/>
      <c r="H622" s="25"/>
      <c r="I622" s="25"/>
      <c r="J622" s="25"/>
      <c r="K622" s="13"/>
    </row>
    <row r="623" spans="2:11" ht="15">
      <c r="B623" s="13"/>
      <c r="C623" s="15"/>
      <c r="D623" s="15"/>
      <c r="E623" s="26"/>
      <c r="F623" s="15"/>
      <c r="G623" s="25"/>
      <c r="H623" s="25"/>
      <c r="I623" s="25"/>
      <c r="J623" s="25"/>
      <c r="K623" s="13"/>
    </row>
    <row r="624" spans="2:11" ht="15">
      <c r="B624" s="13"/>
      <c r="C624" s="15"/>
      <c r="D624" s="15"/>
      <c r="E624" s="25"/>
      <c r="F624" s="15"/>
      <c r="G624" s="25"/>
      <c r="H624" s="25"/>
      <c r="I624" s="25"/>
      <c r="J624" s="25"/>
      <c r="K624" s="13"/>
    </row>
    <row r="625" spans="2:11" ht="15">
      <c r="B625" s="13"/>
      <c r="C625" s="15"/>
      <c r="D625" s="15"/>
      <c r="E625" s="25"/>
      <c r="F625" s="15"/>
      <c r="G625" s="25"/>
      <c r="H625" s="25"/>
      <c r="I625" s="25"/>
      <c r="J625" s="25"/>
      <c r="K625" s="13"/>
    </row>
    <row r="626" spans="2:11" ht="15">
      <c r="B626" s="13"/>
      <c r="C626" s="15"/>
      <c r="D626" s="15"/>
      <c r="E626" s="26"/>
      <c r="F626" s="15"/>
      <c r="G626" s="25"/>
      <c r="H626" s="25"/>
      <c r="I626" s="25"/>
      <c r="J626" s="25"/>
      <c r="K626" s="14"/>
    </row>
    <row r="627" spans="2:11" ht="15">
      <c r="B627" s="13"/>
      <c r="C627" s="15"/>
      <c r="D627" s="15"/>
      <c r="E627" s="26"/>
      <c r="F627" s="15"/>
      <c r="G627" s="25"/>
      <c r="H627" s="25"/>
      <c r="I627" s="25"/>
      <c r="J627" s="25"/>
      <c r="K627" s="13"/>
    </row>
    <row r="628" spans="2:11" ht="15">
      <c r="B628" s="13"/>
      <c r="C628" s="15"/>
      <c r="D628" s="15"/>
      <c r="E628" s="26"/>
      <c r="F628" s="15"/>
      <c r="G628" s="25"/>
      <c r="H628" s="25"/>
      <c r="I628" s="25"/>
      <c r="J628" s="25"/>
      <c r="K628" s="13"/>
    </row>
    <row r="629" spans="2:11" ht="15">
      <c r="B629" s="13"/>
      <c r="C629" s="15"/>
      <c r="D629" s="15"/>
      <c r="E629" s="26"/>
      <c r="F629" s="15"/>
      <c r="G629" s="25"/>
      <c r="H629" s="25"/>
      <c r="I629" s="25"/>
      <c r="J629" s="25"/>
      <c r="K629" s="13"/>
    </row>
    <row r="630" spans="2:11" ht="15">
      <c r="B630" s="13"/>
      <c r="C630" s="15"/>
      <c r="D630" s="15"/>
      <c r="E630" s="26"/>
      <c r="F630" s="15"/>
      <c r="G630" s="25"/>
      <c r="H630" s="25"/>
      <c r="I630" s="25"/>
      <c r="J630" s="25"/>
      <c r="K630" s="13"/>
    </row>
    <row r="631" spans="2:11" ht="15">
      <c r="B631" s="13"/>
      <c r="C631" s="15"/>
      <c r="D631" s="15"/>
      <c r="E631" s="26"/>
      <c r="F631" s="15"/>
      <c r="G631" s="25"/>
      <c r="H631" s="25"/>
      <c r="I631" s="25"/>
      <c r="J631" s="25"/>
      <c r="K631" s="13"/>
    </row>
    <row r="632" spans="2:11" ht="15">
      <c r="B632" s="13"/>
      <c r="C632" s="15"/>
      <c r="D632" s="15"/>
      <c r="E632" s="26"/>
      <c r="F632" s="15"/>
      <c r="G632" s="25"/>
      <c r="H632" s="25"/>
      <c r="I632" s="25"/>
      <c r="J632" s="25"/>
      <c r="K632" s="13"/>
    </row>
    <row r="633" spans="2:11" ht="15">
      <c r="B633" s="13"/>
      <c r="C633" s="15"/>
      <c r="D633" s="15"/>
      <c r="E633" s="26"/>
      <c r="F633" s="15"/>
      <c r="G633" s="25"/>
      <c r="H633" s="25"/>
      <c r="I633" s="25"/>
      <c r="J633" s="25"/>
      <c r="K633" s="13"/>
    </row>
    <row r="634" spans="2:11" ht="15">
      <c r="B634" s="13"/>
      <c r="C634" s="15"/>
      <c r="D634" s="15"/>
      <c r="E634" s="25"/>
      <c r="F634" s="15"/>
      <c r="G634" s="25"/>
      <c r="H634" s="25"/>
      <c r="I634" s="25"/>
      <c r="J634" s="25"/>
      <c r="K634" s="14"/>
    </row>
    <row r="635" spans="2:11" ht="15">
      <c r="B635" s="13"/>
      <c r="C635" s="15"/>
      <c r="D635" s="15"/>
      <c r="E635" s="25"/>
      <c r="F635" s="15"/>
      <c r="G635" s="25"/>
      <c r="H635" s="25"/>
      <c r="I635" s="25"/>
      <c r="J635" s="25"/>
      <c r="K635" s="13"/>
    </row>
    <row r="636" spans="2:11" ht="15">
      <c r="B636" s="13"/>
      <c r="C636" s="15"/>
      <c r="D636" s="15"/>
      <c r="E636" s="26"/>
      <c r="F636" s="15"/>
      <c r="G636" s="25"/>
      <c r="H636" s="25"/>
      <c r="I636" s="25"/>
      <c r="J636" s="25"/>
      <c r="K636" s="13"/>
    </row>
    <row r="637" spans="2:11" ht="15">
      <c r="B637" s="13"/>
      <c r="C637" s="15"/>
      <c r="D637" s="15"/>
      <c r="E637" s="26"/>
      <c r="F637" s="15"/>
      <c r="G637" s="25"/>
      <c r="H637" s="25"/>
      <c r="I637" s="25"/>
      <c r="J637" s="25"/>
      <c r="K637" s="13"/>
    </row>
    <row r="638" spans="2:11" ht="15">
      <c r="B638" s="13"/>
      <c r="C638" s="15"/>
      <c r="D638" s="15"/>
      <c r="E638" s="25"/>
      <c r="F638" s="15"/>
      <c r="G638" s="25"/>
      <c r="H638" s="25"/>
      <c r="I638" s="25"/>
      <c r="J638" s="25"/>
      <c r="K638" s="13"/>
    </row>
    <row r="639" spans="2:11" ht="15">
      <c r="B639" s="13"/>
      <c r="C639" s="15"/>
      <c r="D639" s="15"/>
      <c r="E639" s="26"/>
      <c r="F639" s="15"/>
      <c r="G639" s="25"/>
      <c r="H639" s="25"/>
      <c r="I639" s="25"/>
      <c r="J639" s="25"/>
      <c r="K639" s="13"/>
    </row>
    <row r="640" spans="2:11" ht="15">
      <c r="B640" s="13"/>
      <c r="C640" s="15"/>
      <c r="D640" s="15"/>
      <c r="E640" s="26"/>
      <c r="F640" s="15"/>
      <c r="G640" s="25"/>
      <c r="H640" s="25"/>
      <c r="I640" s="25"/>
      <c r="J640" s="25"/>
      <c r="K640" s="13"/>
    </row>
    <row r="641" spans="2:11" ht="15">
      <c r="B641" s="13"/>
      <c r="C641" s="15"/>
      <c r="D641" s="15"/>
      <c r="E641" s="26"/>
      <c r="F641" s="15"/>
      <c r="G641" s="25"/>
      <c r="H641" s="25"/>
      <c r="I641" s="25"/>
      <c r="J641" s="25"/>
      <c r="K641" s="13"/>
    </row>
    <row r="642" spans="2:11" ht="15">
      <c r="B642" s="13"/>
      <c r="C642" s="15"/>
      <c r="D642" s="15"/>
      <c r="E642" s="26"/>
      <c r="F642" s="15"/>
      <c r="G642" s="25"/>
      <c r="H642" s="25"/>
      <c r="I642" s="25"/>
      <c r="J642" s="25"/>
      <c r="K642" s="13"/>
    </row>
    <row r="643" spans="2:11" ht="15">
      <c r="B643" s="13"/>
      <c r="C643" s="15"/>
      <c r="D643" s="15"/>
      <c r="E643" s="26"/>
      <c r="F643" s="15"/>
      <c r="G643" s="25"/>
      <c r="H643" s="25"/>
      <c r="I643" s="25"/>
      <c r="J643" s="25"/>
      <c r="K643" s="13"/>
    </row>
    <row r="644" spans="2:11" ht="15">
      <c r="B644" s="13"/>
      <c r="C644" s="15"/>
      <c r="D644" s="15"/>
      <c r="E644" s="26"/>
      <c r="F644" s="15"/>
      <c r="G644" s="25"/>
      <c r="H644" s="25"/>
      <c r="I644" s="25"/>
      <c r="J644" s="25"/>
      <c r="K644" s="13"/>
    </row>
    <row r="645" spans="2:11" ht="15">
      <c r="B645" s="13"/>
      <c r="C645" s="15"/>
      <c r="D645" s="15"/>
      <c r="E645" s="26"/>
      <c r="F645" s="15"/>
      <c r="G645" s="25"/>
      <c r="H645" s="25"/>
      <c r="I645" s="25"/>
      <c r="J645" s="25"/>
      <c r="K645" s="13"/>
    </row>
    <row r="646" spans="2:11" ht="15">
      <c r="B646" s="13"/>
      <c r="C646" s="15"/>
      <c r="D646" s="15"/>
      <c r="E646" s="26"/>
      <c r="F646" s="15"/>
      <c r="G646" s="25"/>
      <c r="H646" s="25"/>
      <c r="I646" s="25"/>
      <c r="J646" s="25"/>
      <c r="K646" s="13"/>
    </row>
    <row r="647" spans="2:11" ht="15">
      <c r="B647" s="13"/>
      <c r="C647" s="15"/>
      <c r="D647" s="15"/>
      <c r="E647" s="25"/>
      <c r="F647" s="15"/>
      <c r="G647" s="25"/>
      <c r="H647" s="25"/>
      <c r="I647" s="25"/>
      <c r="J647" s="25"/>
      <c r="K647" s="13"/>
    </row>
    <row r="648" spans="2:11" ht="15">
      <c r="B648" s="13"/>
      <c r="C648" s="15"/>
      <c r="D648" s="15"/>
      <c r="E648" s="26"/>
      <c r="F648" s="15"/>
      <c r="G648" s="25"/>
      <c r="H648" s="25"/>
      <c r="I648" s="25"/>
      <c r="J648" s="25"/>
      <c r="K648" s="13"/>
    </row>
    <row r="649" spans="2:11" ht="15">
      <c r="B649" s="13"/>
      <c r="C649" s="15"/>
      <c r="D649" s="15"/>
      <c r="E649" s="26"/>
      <c r="F649" s="15"/>
      <c r="G649" s="25"/>
      <c r="H649" s="25"/>
      <c r="I649" s="25"/>
      <c r="J649" s="25"/>
      <c r="K649" s="13"/>
    </row>
    <row r="650" spans="2:11" ht="15">
      <c r="B650" s="13"/>
      <c r="C650" s="15"/>
      <c r="D650" s="15"/>
      <c r="E650" s="26"/>
      <c r="F650" s="15"/>
      <c r="G650" s="25"/>
      <c r="H650" s="25"/>
      <c r="I650" s="25"/>
      <c r="J650" s="25"/>
      <c r="K650" s="13"/>
    </row>
    <row r="651" spans="2:11" ht="15">
      <c r="B651" s="13"/>
      <c r="C651" s="15"/>
      <c r="D651" s="15"/>
      <c r="E651" s="26"/>
      <c r="F651" s="15"/>
      <c r="G651" s="25"/>
      <c r="H651" s="25"/>
      <c r="I651" s="25"/>
      <c r="J651" s="25"/>
      <c r="K651" s="13"/>
    </row>
    <row r="652" spans="2:11" ht="15">
      <c r="B652" s="13"/>
      <c r="C652" s="15"/>
      <c r="D652" s="15"/>
      <c r="E652" s="26"/>
      <c r="F652" s="15"/>
      <c r="G652" s="25"/>
      <c r="H652" s="25"/>
      <c r="I652" s="25"/>
      <c r="J652" s="25"/>
      <c r="K652" s="13"/>
    </row>
    <row r="653" spans="2:11" ht="15">
      <c r="B653" s="13"/>
      <c r="C653" s="15"/>
      <c r="D653" s="15"/>
      <c r="E653" s="26"/>
      <c r="F653" s="15"/>
      <c r="G653" s="25"/>
      <c r="H653" s="25"/>
      <c r="I653" s="25"/>
      <c r="J653" s="25"/>
      <c r="K653" s="13"/>
    </row>
    <row r="654" spans="2:11" ht="15">
      <c r="B654" s="13"/>
      <c r="C654" s="15"/>
      <c r="D654" s="15"/>
      <c r="E654" s="25"/>
      <c r="F654" s="15"/>
      <c r="G654" s="25"/>
      <c r="H654" s="25"/>
      <c r="I654" s="25"/>
      <c r="J654" s="25"/>
      <c r="K654" s="14"/>
    </row>
    <row r="655" spans="2:11" ht="15">
      <c r="B655" s="13"/>
      <c r="C655" s="15"/>
      <c r="D655" s="15"/>
      <c r="E655" s="26"/>
      <c r="F655" s="15"/>
      <c r="G655" s="25"/>
      <c r="H655" s="25"/>
      <c r="I655" s="25"/>
      <c r="J655" s="25"/>
      <c r="K655" s="13"/>
    </row>
    <row r="656" spans="2:11" ht="15">
      <c r="B656" s="13"/>
      <c r="C656" s="15"/>
      <c r="D656" s="15"/>
      <c r="E656" s="26"/>
      <c r="F656" s="15"/>
      <c r="G656" s="25"/>
      <c r="H656" s="25"/>
      <c r="I656" s="25"/>
      <c r="J656" s="25"/>
      <c r="K656" s="13"/>
    </row>
    <row r="657" spans="2:11" ht="15">
      <c r="B657" s="13"/>
      <c r="C657" s="15"/>
      <c r="D657" s="15"/>
      <c r="E657" s="26"/>
      <c r="F657" s="15"/>
      <c r="G657" s="25"/>
      <c r="H657" s="25"/>
      <c r="I657" s="25"/>
      <c r="J657" s="25"/>
      <c r="K657" s="13"/>
    </row>
    <row r="658" spans="2:11" ht="15">
      <c r="B658" s="13"/>
      <c r="C658" s="15"/>
      <c r="D658" s="15"/>
      <c r="E658" s="25"/>
      <c r="F658" s="15"/>
      <c r="G658" s="25"/>
      <c r="H658" s="25"/>
      <c r="I658" s="25"/>
      <c r="J658" s="25"/>
      <c r="K658" s="13"/>
    </row>
    <row r="659" spans="2:11" ht="15">
      <c r="B659" s="13"/>
      <c r="C659" s="15"/>
      <c r="D659" s="15"/>
      <c r="E659" s="26"/>
      <c r="F659" s="15"/>
      <c r="G659" s="25"/>
      <c r="H659" s="25"/>
      <c r="I659" s="25"/>
      <c r="J659" s="25"/>
      <c r="K659" s="13"/>
    </row>
    <row r="660" spans="2:11" ht="15">
      <c r="B660" s="13"/>
      <c r="C660" s="15"/>
      <c r="D660" s="15"/>
      <c r="E660" s="26"/>
      <c r="F660" s="15"/>
      <c r="G660" s="25"/>
      <c r="H660" s="25"/>
      <c r="I660" s="25"/>
      <c r="J660" s="25"/>
      <c r="K660" s="13"/>
    </row>
    <row r="661" spans="2:11" ht="15">
      <c r="B661" s="13"/>
      <c r="C661" s="15"/>
      <c r="D661" s="15"/>
      <c r="E661" s="25"/>
      <c r="F661" s="15"/>
      <c r="G661" s="25"/>
      <c r="H661" s="25"/>
      <c r="I661" s="25"/>
      <c r="J661" s="25"/>
      <c r="K661" s="14"/>
    </row>
    <row r="662" spans="2:11" ht="15">
      <c r="B662" s="13"/>
      <c r="C662" s="15"/>
      <c r="D662" s="15"/>
      <c r="E662" s="26"/>
      <c r="F662" s="15"/>
      <c r="G662" s="25"/>
      <c r="H662" s="25"/>
      <c r="I662" s="25"/>
      <c r="J662" s="25"/>
      <c r="K662" s="13"/>
    </row>
    <row r="663" spans="2:11" ht="15">
      <c r="B663" s="13"/>
      <c r="C663" s="15"/>
      <c r="D663" s="15"/>
      <c r="E663" s="26"/>
      <c r="F663" s="15"/>
      <c r="G663" s="25"/>
      <c r="H663" s="25"/>
      <c r="I663" s="25"/>
      <c r="J663" s="25"/>
      <c r="K663" s="13"/>
    </row>
    <row r="664" spans="2:11" ht="15">
      <c r="B664" s="13"/>
      <c r="C664" s="15"/>
      <c r="D664" s="15"/>
      <c r="E664" s="26"/>
      <c r="F664" s="15"/>
      <c r="G664" s="25"/>
      <c r="H664" s="25"/>
      <c r="I664" s="25"/>
      <c r="J664" s="25"/>
      <c r="K664" s="13"/>
    </row>
    <row r="665" spans="2:11" ht="15">
      <c r="B665" s="13"/>
      <c r="C665" s="15"/>
      <c r="D665" s="15"/>
      <c r="E665" s="26"/>
      <c r="F665" s="15"/>
      <c r="G665" s="25"/>
      <c r="H665" s="25"/>
      <c r="I665" s="25"/>
      <c r="J665" s="25"/>
      <c r="K665" s="13"/>
    </row>
    <row r="666" spans="2:11" ht="15">
      <c r="B666" s="13"/>
      <c r="C666" s="15"/>
      <c r="D666" s="15"/>
      <c r="E666" s="26"/>
      <c r="F666" s="15"/>
      <c r="G666" s="25"/>
      <c r="H666" s="25"/>
      <c r="I666" s="25"/>
      <c r="J666" s="25"/>
      <c r="K666" s="13"/>
    </row>
    <row r="667" spans="2:11" ht="15">
      <c r="B667" s="13"/>
      <c r="C667" s="15"/>
      <c r="D667" s="15"/>
      <c r="E667" s="26"/>
      <c r="F667" s="15"/>
      <c r="G667" s="25"/>
      <c r="H667" s="25"/>
      <c r="I667" s="25"/>
      <c r="J667" s="25"/>
      <c r="K667" s="13"/>
    </row>
    <row r="668" spans="2:11" ht="15">
      <c r="B668" s="13"/>
      <c r="C668" s="15"/>
      <c r="D668" s="15"/>
      <c r="E668" s="26"/>
      <c r="F668" s="15"/>
      <c r="G668" s="25"/>
      <c r="H668" s="25"/>
      <c r="I668" s="25"/>
      <c r="J668" s="25"/>
      <c r="K668" s="13"/>
    </row>
    <row r="669" spans="2:11" ht="15">
      <c r="B669" s="13"/>
      <c r="C669" s="15"/>
      <c r="D669" s="15"/>
      <c r="E669" s="26"/>
      <c r="F669" s="15"/>
      <c r="G669" s="25"/>
      <c r="H669" s="25"/>
      <c r="I669" s="25"/>
      <c r="J669" s="25"/>
      <c r="K669" s="13"/>
    </row>
    <row r="670" spans="2:11" ht="15">
      <c r="B670" s="13"/>
      <c r="C670" s="15"/>
      <c r="D670" s="15"/>
      <c r="E670" s="26"/>
      <c r="F670" s="15"/>
      <c r="G670" s="25"/>
      <c r="H670" s="25"/>
      <c r="I670" s="25"/>
      <c r="J670" s="25"/>
      <c r="K670" s="13"/>
    </row>
    <row r="671" spans="2:11" ht="15">
      <c r="B671" s="13"/>
      <c r="C671" s="15"/>
      <c r="D671" s="15"/>
      <c r="E671" s="26"/>
      <c r="F671" s="15"/>
      <c r="G671" s="25"/>
      <c r="H671" s="25"/>
      <c r="I671" s="25"/>
      <c r="J671" s="25"/>
      <c r="K671" s="13"/>
    </row>
    <row r="672" spans="2:11" ht="15">
      <c r="B672" s="13"/>
      <c r="C672" s="15"/>
      <c r="D672" s="15"/>
      <c r="E672" s="26"/>
      <c r="F672" s="15"/>
      <c r="G672" s="25"/>
      <c r="H672" s="25"/>
      <c r="I672" s="25"/>
      <c r="J672" s="25"/>
      <c r="K672" s="13"/>
    </row>
    <row r="673" spans="2:11" ht="15">
      <c r="B673" s="13"/>
      <c r="C673" s="15"/>
      <c r="D673" s="15"/>
      <c r="E673" s="26"/>
      <c r="F673" s="15"/>
      <c r="G673" s="25"/>
      <c r="H673" s="25"/>
      <c r="I673" s="25"/>
      <c r="J673" s="25"/>
      <c r="K673" s="13"/>
    </row>
    <row r="674" spans="2:11" ht="15">
      <c r="B674" s="13"/>
      <c r="C674" s="15"/>
      <c r="D674" s="15"/>
      <c r="E674" s="26"/>
      <c r="F674" s="15"/>
      <c r="G674" s="25"/>
      <c r="H674" s="25"/>
      <c r="I674" s="25"/>
      <c r="J674" s="25"/>
      <c r="K674" s="13"/>
    </row>
    <row r="675" spans="2:11" ht="15">
      <c r="B675" s="13"/>
      <c r="C675" s="15"/>
      <c r="D675" s="15"/>
      <c r="E675" s="26"/>
      <c r="F675" s="15"/>
      <c r="G675" s="25"/>
      <c r="H675" s="25"/>
      <c r="I675" s="25"/>
      <c r="J675" s="25"/>
      <c r="K675" s="13"/>
    </row>
    <row r="676" spans="2:11" ht="15">
      <c r="B676" s="13"/>
      <c r="C676" s="15"/>
      <c r="D676" s="15"/>
      <c r="E676" s="26"/>
      <c r="F676" s="15"/>
      <c r="G676" s="25"/>
      <c r="H676" s="25"/>
      <c r="I676" s="25"/>
      <c r="J676" s="25"/>
      <c r="K676" s="13"/>
    </row>
    <row r="677" spans="2:11" ht="15">
      <c r="B677" s="13"/>
      <c r="C677" s="15"/>
      <c r="D677" s="15"/>
      <c r="E677" s="26"/>
      <c r="F677" s="15"/>
      <c r="G677" s="25"/>
      <c r="H677" s="25"/>
      <c r="I677" s="25"/>
      <c r="J677" s="25"/>
      <c r="K677" s="13"/>
    </row>
    <row r="678" spans="2:11" ht="15">
      <c r="B678" s="13"/>
      <c r="C678" s="15"/>
      <c r="D678" s="15"/>
      <c r="E678" s="26"/>
      <c r="F678" s="15"/>
      <c r="G678" s="25"/>
      <c r="H678" s="25"/>
      <c r="I678" s="25"/>
      <c r="J678" s="25"/>
      <c r="K678" s="13"/>
    </row>
    <row r="679" spans="2:11" ht="15">
      <c r="B679" s="13"/>
      <c r="C679" s="15"/>
      <c r="D679" s="15"/>
      <c r="E679" s="26"/>
      <c r="F679" s="15"/>
      <c r="G679" s="25"/>
      <c r="H679" s="25"/>
      <c r="I679" s="25"/>
      <c r="J679" s="25"/>
      <c r="K679" s="13"/>
    </row>
    <row r="680" spans="2:11" ht="15">
      <c r="B680" s="13"/>
      <c r="C680" s="15"/>
      <c r="D680" s="15"/>
      <c r="E680" s="26"/>
      <c r="F680" s="15"/>
      <c r="G680" s="25"/>
      <c r="H680" s="25"/>
      <c r="I680" s="25"/>
      <c r="J680" s="25"/>
      <c r="K680" s="13"/>
    </row>
    <row r="681" spans="2:11" ht="15">
      <c r="B681" s="13"/>
      <c r="C681" s="15"/>
      <c r="D681" s="15"/>
      <c r="E681" s="26"/>
      <c r="F681" s="15"/>
      <c r="G681" s="25"/>
      <c r="H681" s="25"/>
      <c r="I681" s="25"/>
      <c r="J681" s="25"/>
      <c r="K681" s="13"/>
    </row>
    <row r="682" spans="2:11" ht="15">
      <c r="B682" s="13"/>
      <c r="C682" s="15"/>
      <c r="D682" s="15"/>
      <c r="E682" s="26"/>
      <c r="F682" s="15"/>
      <c r="G682" s="25"/>
      <c r="H682" s="25"/>
      <c r="I682" s="25"/>
      <c r="J682" s="25"/>
      <c r="K682" s="13"/>
    </row>
    <row r="683" spans="2:11" ht="15">
      <c r="B683" s="13"/>
      <c r="C683" s="15"/>
      <c r="D683" s="15"/>
      <c r="E683" s="25"/>
      <c r="F683" s="15"/>
      <c r="G683" s="25"/>
      <c r="H683" s="25"/>
      <c r="I683" s="25"/>
      <c r="J683" s="25"/>
      <c r="K683" s="13"/>
    </row>
    <row r="684" spans="2:11" ht="15">
      <c r="B684" s="13"/>
      <c r="C684" s="15"/>
      <c r="D684" s="15"/>
      <c r="E684" s="26"/>
      <c r="F684" s="15"/>
      <c r="G684" s="25"/>
      <c r="H684" s="25"/>
      <c r="I684" s="25"/>
      <c r="J684" s="25"/>
      <c r="K684" s="13"/>
    </row>
    <row r="685" spans="2:11" ht="15">
      <c r="B685" s="13"/>
      <c r="C685" s="15"/>
      <c r="D685" s="15"/>
      <c r="E685" s="26"/>
      <c r="F685" s="15"/>
      <c r="G685" s="25"/>
      <c r="H685" s="25"/>
      <c r="I685" s="25"/>
      <c r="J685" s="25"/>
      <c r="K685" s="13"/>
    </row>
    <row r="686" spans="2:11" ht="15">
      <c r="B686" s="13"/>
      <c r="C686" s="15"/>
      <c r="D686" s="15"/>
      <c r="E686" s="26"/>
      <c r="F686" s="15"/>
      <c r="G686" s="25"/>
      <c r="H686" s="25"/>
      <c r="I686" s="25"/>
      <c r="J686" s="25"/>
      <c r="K686" s="13"/>
    </row>
    <row r="687" spans="2:11" ht="15">
      <c r="B687" s="13"/>
      <c r="C687" s="15"/>
      <c r="D687" s="15"/>
      <c r="E687" s="25"/>
      <c r="F687" s="15"/>
      <c r="G687" s="25"/>
      <c r="H687" s="25"/>
      <c r="I687" s="25"/>
      <c r="J687" s="25"/>
      <c r="K687" s="14"/>
    </row>
    <row r="688" spans="2:11" ht="15">
      <c r="B688" s="13"/>
      <c r="C688" s="15"/>
      <c r="D688" s="15"/>
      <c r="E688" s="26"/>
      <c r="F688" s="15"/>
      <c r="G688" s="25"/>
      <c r="H688" s="25"/>
      <c r="I688" s="25"/>
      <c r="J688" s="25"/>
      <c r="K688" s="13"/>
    </row>
    <row r="689" spans="2:11" ht="15">
      <c r="B689" s="13"/>
      <c r="C689" s="15"/>
      <c r="D689" s="15"/>
      <c r="E689" s="25"/>
      <c r="F689" s="15"/>
      <c r="G689" s="25"/>
      <c r="H689" s="25"/>
      <c r="I689" s="25"/>
      <c r="J689" s="25"/>
      <c r="K689" s="14"/>
    </row>
    <row r="690" spans="2:11" ht="15">
      <c r="B690" s="13"/>
      <c r="C690" s="15"/>
      <c r="D690" s="15"/>
      <c r="E690" s="26"/>
      <c r="F690" s="15"/>
      <c r="G690" s="25"/>
      <c r="H690" s="25"/>
      <c r="I690" s="25"/>
      <c r="J690" s="25"/>
      <c r="K690" s="13"/>
    </row>
    <row r="691" spans="2:11" ht="15">
      <c r="B691" s="13"/>
      <c r="C691" s="15"/>
      <c r="D691" s="15"/>
      <c r="E691" s="26"/>
      <c r="F691" s="15"/>
      <c r="G691" s="25"/>
      <c r="H691" s="25"/>
      <c r="I691" s="25"/>
      <c r="J691" s="25"/>
      <c r="K691" s="13"/>
    </row>
    <row r="692" spans="2:11" ht="15">
      <c r="B692" s="13"/>
      <c r="C692" s="15"/>
      <c r="D692" s="15"/>
      <c r="E692" s="26"/>
      <c r="F692" s="15"/>
      <c r="G692" s="25"/>
      <c r="H692" s="25"/>
      <c r="I692" s="25"/>
      <c r="J692" s="25"/>
      <c r="K692" s="13"/>
    </row>
    <row r="693" spans="2:11" ht="15">
      <c r="B693" s="13"/>
      <c r="C693" s="15"/>
      <c r="D693" s="15"/>
      <c r="E693" s="26"/>
      <c r="F693" s="15"/>
      <c r="G693" s="25"/>
      <c r="H693" s="25"/>
      <c r="I693" s="25"/>
      <c r="J693" s="25"/>
      <c r="K693" s="13"/>
    </row>
    <row r="694" spans="2:11" ht="15">
      <c r="B694" s="14"/>
      <c r="C694" s="15"/>
      <c r="D694" s="15"/>
      <c r="E694" s="26"/>
      <c r="F694" s="15"/>
      <c r="G694" s="26"/>
      <c r="H694" s="26"/>
      <c r="I694" s="26"/>
      <c r="J694" s="26"/>
      <c r="K694" s="13"/>
    </row>
    <row r="695" spans="2:11" ht="15">
      <c r="B695" s="14"/>
      <c r="C695" s="15"/>
      <c r="D695" s="15"/>
      <c r="E695" s="26"/>
      <c r="F695" s="15"/>
      <c r="G695" s="26"/>
      <c r="H695" s="26"/>
      <c r="I695" s="26"/>
      <c r="J695" s="26"/>
      <c r="K695" s="13"/>
    </row>
  </sheetData>
  <mergeCells count="1">
    <mergeCell ref="B2:K2"/>
  </mergeCells>
  <phoneticPr fontId="15"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C80BB-0003-476E-8DF3-9704FCEAAD7D}">
  <sheetPr>
    <tabColor theme="7"/>
  </sheetPr>
  <dimension ref="A1:DN45"/>
  <sheetViews>
    <sheetView showGridLines="0" tabSelected="1" zoomScaleNormal="100" workbookViewId="0">
      <selection activeCell="J20" sqref="J20"/>
    </sheetView>
  </sheetViews>
  <sheetFormatPr defaultRowHeight="12.75"/>
  <cols>
    <col min="1" max="1" width="5.28515625" customWidth="1"/>
    <col min="2" max="2" width="36.140625" customWidth="1"/>
    <col min="3" max="3" width="10.140625" customWidth="1"/>
    <col min="4" max="5" width="11.85546875" customWidth="1"/>
    <col min="7" max="8" width="11.85546875" customWidth="1"/>
    <col min="9" max="9" width="14" bestFit="1" customWidth="1"/>
    <col min="10" max="10" width="12" bestFit="1" customWidth="1"/>
    <col min="11" max="11" width="65.7109375" customWidth="1"/>
    <col min="13" max="13" width="12" customWidth="1"/>
  </cols>
  <sheetData>
    <row r="1" spans="1:118" s="12" customFormat="1" ht="15.75">
      <c r="A1" s="11" t="s">
        <v>27</v>
      </c>
    </row>
    <row r="2" spans="1:118" s="82" customFormat="1">
      <c r="B2" s="83" t="s">
        <v>375</v>
      </c>
    </row>
    <row r="3" spans="1:118" ht="12.75" customHeight="1">
      <c r="B3" s="525" t="s">
        <v>376</v>
      </c>
      <c r="C3" s="525"/>
      <c r="D3" s="525"/>
      <c r="E3" s="525"/>
      <c r="F3" s="525"/>
      <c r="G3" s="525"/>
      <c r="H3" s="525"/>
      <c r="I3" s="525"/>
      <c r="J3" s="525"/>
      <c r="K3" s="525"/>
    </row>
    <row r="4" spans="1:118" s="19" customFormat="1">
      <c r="B4" s="22"/>
      <c r="M4" s="87" t="s">
        <v>303</v>
      </c>
    </row>
    <row r="5" spans="1:118" s="19" customFormat="1">
      <c r="B5" s="22"/>
      <c r="C5" s="75" t="s">
        <v>53</v>
      </c>
      <c r="D5" s="75">
        <v>2022</v>
      </c>
      <c r="E5" s="75">
        <v>2023</v>
      </c>
      <c r="F5" s="75">
        <v>2024</v>
      </c>
      <c r="G5" s="75">
        <v>2025</v>
      </c>
      <c r="H5" s="75">
        <v>2026</v>
      </c>
      <c r="I5" s="108" t="s">
        <v>304</v>
      </c>
      <c r="J5" s="108" t="s">
        <v>305</v>
      </c>
      <c r="K5" s="76" t="s">
        <v>54</v>
      </c>
      <c r="M5" s="87" t="s">
        <v>306</v>
      </c>
    </row>
    <row r="6" spans="1:118" s="19" customFormat="1">
      <c r="B6" s="17" t="s">
        <v>377</v>
      </c>
      <c r="C6" s="133"/>
      <c r="D6" s="90"/>
      <c r="E6" s="90"/>
      <c r="F6" s="90"/>
      <c r="G6" s="90"/>
      <c r="H6" s="90"/>
      <c r="I6" s="90"/>
      <c r="J6" s="90"/>
      <c r="K6" s="61"/>
      <c r="M6" s="85" t="s">
        <v>308</v>
      </c>
    </row>
    <row r="7" spans="1:118">
      <c r="B7" s="46" t="s">
        <v>378</v>
      </c>
      <c r="C7" s="16"/>
      <c r="D7" s="16"/>
      <c r="E7" s="16"/>
      <c r="F7" s="16"/>
      <c r="G7" s="16"/>
      <c r="H7" s="16"/>
      <c r="I7" s="16"/>
      <c r="J7" s="16"/>
      <c r="K7" s="61"/>
      <c r="M7" s="86" t="s">
        <v>311</v>
      </c>
    </row>
    <row r="8" spans="1:118">
      <c r="B8" s="46" t="s">
        <v>379</v>
      </c>
      <c r="C8" s="16"/>
      <c r="D8" s="16"/>
      <c r="E8" s="16"/>
      <c r="F8" s="16"/>
      <c r="G8" s="16"/>
      <c r="H8" s="16"/>
      <c r="I8" s="16"/>
      <c r="J8" s="16"/>
      <c r="K8" s="16"/>
    </row>
    <row r="9" spans="1:118">
      <c r="B9" s="46" t="s">
        <v>380</v>
      </c>
      <c r="C9" s="16"/>
      <c r="D9" s="16"/>
      <c r="E9" s="16"/>
      <c r="F9" s="16"/>
      <c r="G9" s="16"/>
      <c r="H9" s="16"/>
      <c r="I9" s="16"/>
      <c r="J9" s="16"/>
      <c r="K9" s="61"/>
    </row>
    <row r="10" spans="1:118">
      <c r="B10" s="49" t="s">
        <v>381</v>
      </c>
      <c r="C10" s="18"/>
      <c r="D10" s="18">
        <f t="shared" ref="D10:H10" si="0">SUM(D7:D8)</f>
        <v>0</v>
      </c>
      <c r="E10" s="18">
        <f t="shared" si="0"/>
        <v>0</v>
      </c>
      <c r="F10" s="18">
        <f t="shared" si="0"/>
        <v>0</v>
      </c>
      <c r="G10" s="18">
        <f t="shared" si="0"/>
        <v>0</v>
      </c>
      <c r="H10" s="18">
        <f t="shared" si="0"/>
        <v>0</v>
      </c>
      <c r="I10" s="18"/>
      <c r="J10" s="18"/>
      <c r="K10" s="18"/>
    </row>
    <row r="13" spans="1:118" s="84" customFormat="1">
      <c r="B13" s="83" t="s">
        <v>118</v>
      </c>
      <c r="C13" s="82"/>
      <c r="D13" s="82"/>
      <c r="E13" s="82"/>
      <c r="F13" s="82"/>
      <c r="G13" s="82"/>
      <c r="H13" s="82"/>
      <c r="I13" s="82"/>
      <c r="J13" s="82"/>
      <c r="K13" s="82"/>
      <c r="L13" s="82"/>
      <c r="M13" s="82"/>
      <c r="N13" s="82"/>
      <c r="O13" s="82"/>
      <c r="P13" s="82"/>
      <c r="Q13" s="82"/>
      <c r="R13" s="82"/>
      <c r="S13" s="82"/>
      <c r="T13" s="82"/>
      <c r="U13" s="82"/>
    </row>
    <row r="14" spans="1:118" ht="12.75" customHeight="1">
      <c r="B14" s="525" t="s">
        <v>382</v>
      </c>
      <c r="C14" s="525"/>
      <c r="D14" s="525"/>
      <c r="E14" s="525"/>
      <c r="F14" s="525"/>
      <c r="G14" s="525"/>
      <c r="H14" s="525"/>
      <c r="I14" s="525"/>
      <c r="J14" s="525"/>
      <c r="K14" s="525"/>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row>
    <row r="16" spans="1:118">
      <c r="C16" s="75" t="s">
        <v>53</v>
      </c>
      <c r="D16" s="108">
        <v>2022</v>
      </c>
      <c r="E16" s="108">
        <v>2023</v>
      </c>
      <c r="F16" s="75">
        <v>2024</v>
      </c>
      <c r="G16" s="75">
        <v>2025</v>
      </c>
      <c r="H16" s="75">
        <v>2026</v>
      </c>
      <c r="I16" s="108" t="s">
        <v>304</v>
      </c>
      <c r="J16" s="108" t="s">
        <v>305</v>
      </c>
      <c r="K16" s="76" t="s">
        <v>54</v>
      </c>
    </row>
    <row r="17" spans="2:118">
      <c r="B17" s="46" t="s">
        <v>383</v>
      </c>
      <c r="C17" s="59"/>
      <c r="D17" s="245"/>
      <c r="E17" s="51"/>
      <c r="F17" s="59"/>
      <c r="G17" s="59"/>
      <c r="H17" s="59"/>
      <c r="I17" s="59"/>
      <c r="J17" s="59"/>
      <c r="K17" s="61"/>
    </row>
    <row r="18" spans="2:118">
      <c r="B18" s="46" t="s">
        <v>384</v>
      </c>
      <c r="C18" s="59"/>
      <c r="D18" s="51"/>
      <c r="E18" s="51"/>
      <c r="F18" s="59"/>
      <c r="G18" s="59"/>
      <c r="H18" s="59"/>
      <c r="I18" s="59"/>
      <c r="J18" s="59"/>
      <c r="K18" s="61"/>
    </row>
    <row r="19" spans="2:118">
      <c r="B19" s="73" t="s">
        <v>125</v>
      </c>
      <c r="C19" s="21"/>
      <c r="D19" s="21"/>
      <c r="E19" s="16"/>
      <c r="F19" s="21"/>
      <c r="G19" s="16"/>
      <c r="H19" s="16"/>
      <c r="I19" s="16"/>
      <c r="J19" s="16"/>
      <c r="K19" s="44"/>
    </row>
    <row r="20" spans="2:118">
      <c r="B20" s="50" t="s">
        <v>119</v>
      </c>
      <c r="C20" s="21"/>
      <c r="D20" s="497"/>
      <c r="E20" s="16"/>
      <c r="F20" s="21"/>
      <c r="G20" s="16"/>
      <c r="H20" s="16"/>
      <c r="I20" s="16"/>
      <c r="J20" s="16"/>
      <c r="K20" s="70"/>
    </row>
    <row r="21" spans="2:118">
      <c r="B21" s="50" t="s">
        <v>127</v>
      </c>
      <c r="C21" s="21"/>
      <c r="D21" s="21"/>
      <c r="E21" s="16"/>
      <c r="F21" s="21"/>
      <c r="G21" s="16"/>
      <c r="H21" s="16"/>
      <c r="I21" s="16"/>
      <c r="J21" s="16"/>
      <c r="K21" s="70"/>
    </row>
    <row r="22" spans="2:118">
      <c r="B22" s="50" t="s">
        <v>385</v>
      </c>
      <c r="C22" s="21"/>
      <c r="D22" s="21"/>
      <c r="E22" s="16"/>
      <c r="F22" s="21"/>
      <c r="G22" s="16"/>
      <c r="H22" s="16"/>
      <c r="I22" s="16"/>
      <c r="J22" s="16"/>
      <c r="K22" s="70"/>
    </row>
    <row r="25" spans="2:118" s="84" customFormat="1">
      <c r="B25" s="83" t="s">
        <v>386</v>
      </c>
      <c r="C25" s="82"/>
      <c r="D25" s="82"/>
      <c r="E25" s="82"/>
      <c r="F25" s="82"/>
      <c r="G25" s="82"/>
      <c r="H25" s="82"/>
      <c r="I25" s="82"/>
      <c r="J25" s="82"/>
      <c r="K25" s="82"/>
      <c r="L25" s="82"/>
      <c r="M25" s="82"/>
      <c r="N25" s="82"/>
      <c r="O25" s="82"/>
      <c r="P25" s="82"/>
      <c r="Q25" s="82"/>
      <c r="R25" s="82"/>
      <c r="S25" s="82"/>
      <c r="T25" s="82"/>
      <c r="U25" s="82"/>
    </row>
    <row r="26" spans="2:118" ht="12.75" customHeight="1">
      <c r="B26" s="525" t="s">
        <v>387</v>
      </c>
      <c r="C26" s="525"/>
      <c r="D26" s="525"/>
      <c r="E26" s="525"/>
      <c r="F26" s="525"/>
      <c r="G26" s="525"/>
      <c r="H26" s="525"/>
      <c r="I26" s="525"/>
      <c r="J26" s="525"/>
      <c r="K26" s="525"/>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row>
    <row r="28" spans="2:118">
      <c r="C28" s="75" t="s">
        <v>53</v>
      </c>
      <c r="D28" s="75">
        <v>2022</v>
      </c>
      <c r="E28" s="75">
        <v>2023</v>
      </c>
      <c r="F28" s="75">
        <v>2024</v>
      </c>
      <c r="G28" s="75">
        <v>2025</v>
      </c>
      <c r="H28" s="75">
        <v>2026</v>
      </c>
      <c r="I28" s="108" t="s">
        <v>304</v>
      </c>
      <c r="J28" s="108" t="s">
        <v>305</v>
      </c>
      <c r="K28" s="76" t="s">
        <v>54</v>
      </c>
    </row>
    <row r="29" spans="2:118">
      <c r="B29" s="17" t="s">
        <v>388</v>
      </c>
      <c r="C29" s="67"/>
      <c r="D29" s="67"/>
      <c r="E29" s="21"/>
      <c r="F29" s="67"/>
      <c r="G29" s="21"/>
      <c r="H29" s="21"/>
      <c r="I29" s="21"/>
      <c r="J29" s="21"/>
      <c r="K29" s="17"/>
    </row>
    <row r="30" spans="2:118">
      <c r="B30" s="17" t="s">
        <v>389</v>
      </c>
      <c r="C30" s="67"/>
      <c r="D30" s="67"/>
      <c r="E30" s="21"/>
      <c r="F30" s="67"/>
      <c r="G30" s="21"/>
      <c r="H30" s="21"/>
      <c r="I30" s="21"/>
      <c r="J30" s="21"/>
      <c r="K30" s="17"/>
    </row>
    <row r="31" spans="2:118">
      <c r="B31" s="17" t="s">
        <v>390</v>
      </c>
      <c r="C31" s="67"/>
      <c r="D31" s="67"/>
      <c r="E31" s="21"/>
      <c r="F31" s="67"/>
      <c r="G31" s="21"/>
      <c r="H31" s="21"/>
      <c r="I31" s="21"/>
      <c r="J31" s="21"/>
      <c r="K31" s="17"/>
    </row>
    <row r="32" spans="2:118">
      <c r="B32" s="17" t="s">
        <v>391</v>
      </c>
      <c r="C32" s="67"/>
      <c r="D32" s="67"/>
      <c r="E32" s="16"/>
      <c r="F32" s="67"/>
      <c r="G32" s="16"/>
      <c r="H32" s="16"/>
      <c r="I32" s="16"/>
      <c r="J32" s="16"/>
      <c r="K32" s="17"/>
    </row>
    <row r="33" spans="2:118">
      <c r="B33" s="17" t="s">
        <v>135</v>
      </c>
      <c r="C33" s="67"/>
      <c r="D33" s="71"/>
      <c r="E33" s="16"/>
      <c r="F33" s="71"/>
      <c r="G33" s="16"/>
      <c r="H33" s="16"/>
      <c r="I33" s="16"/>
      <c r="J33" s="16"/>
      <c r="K33" s="17"/>
    </row>
    <row r="34" spans="2:118">
      <c r="B34" s="17" t="s">
        <v>392</v>
      </c>
      <c r="C34" s="67"/>
      <c r="D34" s="71"/>
      <c r="E34" s="16"/>
      <c r="F34" s="71"/>
      <c r="G34" s="16"/>
      <c r="H34" s="16"/>
      <c r="I34" s="16"/>
      <c r="J34" s="16"/>
      <c r="K34" s="17"/>
    </row>
    <row r="35" spans="2:118">
      <c r="B35" s="45" t="s">
        <v>320</v>
      </c>
    </row>
    <row r="37" spans="2:118" s="84" customFormat="1">
      <c r="B37" s="83" t="s">
        <v>393</v>
      </c>
      <c r="C37" s="82"/>
      <c r="D37" s="82"/>
      <c r="E37" s="82"/>
      <c r="F37" s="82"/>
      <c r="G37" s="82"/>
      <c r="H37" s="82"/>
      <c r="I37" s="82"/>
      <c r="J37" s="82"/>
      <c r="K37" s="82"/>
      <c r="L37" s="82"/>
      <c r="M37" s="82"/>
      <c r="N37" s="82"/>
      <c r="O37" s="82"/>
      <c r="P37" s="82"/>
      <c r="Q37" s="82"/>
      <c r="R37" s="82"/>
      <c r="S37" s="82"/>
      <c r="T37" s="82"/>
      <c r="U37" s="82"/>
    </row>
    <row r="38" spans="2:118" ht="12.75" customHeight="1">
      <c r="B38" s="525" t="s">
        <v>394</v>
      </c>
      <c r="C38" s="525"/>
      <c r="D38" s="525"/>
      <c r="E38" s="525"/>
      <c r="F38" s="525"/>
      <c r="G38" s="525"/>
      <c r="H38" s="525"/>
      <c r="I38" s="525"/>
      <c r="J38" s="525"/>
      <c r="K38" s="525"/>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row>
    <row r="39" spans="2:118">
      <c r="K39" s="19"/>
    </row>
    <row r="40" spans="2:118">
      <c r="C40" s="75" t="s">
        <v>53</v>
      </c>
      <c r="D40" s="75">
        <v>2022</v>
      </c>
      <c r="E40" s="75">
        <v>2023</v>
      </c>
      <c r="F40" s="75">
        <v>2024</v>
      </c>
      <c r="G40" s="75">
        <v>2025</v>
      </c>
      <c r="H40" s="75">
        <v>2026</v>
      </c>
      <c r="I40" s="108" t="s">
        <v>304</v>
      </c>
      <c r="J40" s="108" t="s">
        <v>305</v>
      </c>
      <c r="K40" s="109" t="s">
        <v>54</v>
      </c>
    </row>
    <row r="41" spans="2:118">
      <c r="B41" s="17" t="s">
        <v>121</v>
      </c>
      <c r="C41" s="59"/>
      <c r="D41" s="16"/>
      <c r="E41" s="21"/>
      <c r="F41" s="16"/>
      <c r="G41" s="21"/>
      <c r="H41" s="21"/>
      <c r="I41" s="21"/>
      <c r="J41" s="21"/>
      <c r="K41" s="17"/>
    </row>
    <row r="42" spans="2:118">
      <c r="B42" s="17" t="s">
        <v>395</v>
      </c>
      <c r="C42" s="59"/>
      <c r="D42" s="16"/>
      <c r="E42" s="21"/>
      <c r="F42" s="16"/>
      <c r="G42" s="21"/>
      <c r="H42" s="21"/>
      <c r="I42" s="21"/>
      <c r="J42" s="21"/>
      <c r="K42" s="17"/>
    </row>
    <row r="43" spans="2:118">
      <c r="B43" s="17"/>
      <c r="C43" s="59"/>
      <c r="D43" s="16"/>
      <c r="E43" s="21"/>
      <c r="F43" s="16"/>
      <c r="G43" s="21"/>
      <c r="H43" s="21"/>
      <c r="I43" s="21"/>
      <c r="J43" s="21"/>
      <c r="K43" s="17"/>
    </row>
    <row r="44" spans="2:118">
      <c r="B44" s="17"/>
      <c r="C44" s="59"/>
      <c r="D44" s="16"/>
      <c r="E44" s="16"/>
      <c r="F44" s="16"/>
      <c r="G44" s="16"/>
      <c r="H44" s="16"/>
      <c r="I44" s="16"/>
      <c r="J44" s="16"/>
      <c r="K44" s="16"/>
    </row>
    <row r="45" spans="2:118">
      <c r="B45" s="61" t="s">
        <v>320</v>
      </c>
      <c r="C45" s="59"/>
      <c r="D45" s="16"/>
      <c r="E45" s="16"/>
      <c r="F45" s="16"/>
      <c r="G45" s="16"/>
      <c r="H45" s="16"/>
      <c r="I45" s="16"/>
      <c r="J45" s="16"/>
      <c r="K45" s="16"/>
    </row>
  </sheetData>
  <mergeCells count="4">
    <mergeCell ref="B3:K3"/>
    <mergeCell ref="B14:K14"/>
    <mergeCell ref="B26:K26"/>
    <mergeCell ref="B38:K38"/>
  </mergeCells>
  <phoneticPr fontId="15" type="noConversion"/>
  <pageMargins left="0.7" right="0.7" top="0.75" bottom="0.75" header="0.3" footer="0.3"/>
  <pageSetup paperSize="9" orientation="portrait" horizontalDpi="30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F54A-68F0-4A33-82E9-CC34AEAEC087}">
  <sheetPr>
    <tabColor theme="7"/>
  </sheetPr>
  <dimension ref="A1:M30"/>
  <sheetViews>
    <sheetView showGridLines="0" zoomScaleNormal="100" workbookViewId="0">
      <selection activeCell="K34" sqref="K34"/>
    </sheetView>
  </sheetViews>
  <sheetFormatPr defaultColWidth="9.140625" defaultRowHeight="12.75"/>
  <cols>
    <col min="1" max="1" width="4.140625" style="93" customWidth="1"/>
    <col min="2" max="2" width="57.140625" style="93" customWidth="1"/>
    <col min="3" max="3" width="9" style="93" customWidth="1"/>
    <col min="4" max="4" width="15.140625" style="93" customWidth="1"/>
    <col min="5" max="8" width="11.5703125" style="93" customWidth="1"/>
    <col min="9" max="9" width="16.85546875" style="93" customWidth="1"/>
    <col min="10" max="10" width="11.5703125" style="93" customWidth="1"/>
    <col min="11" max="11" width="53.140625" style="93" customWidth="1"/>
    <col min="12" max="12" width="9.7109375" style="93" customWidth="1"/>
    <col min="13" max="13" width="12.42578125" style="93" customWidth="1"/>
    <col min="14" max="16384" width="9.140625" style="93"/>
  </cols>
  <sheetData>
    <row r="1" spans="1:13" s="12" customFormat="1" ht="15.75">
      <c r="A1" s="11" t="s">
        <v>29</v>
      </c>
    </row>
    <row r="2" spans="1:13" ht="31.5" customHeight="1">
      <c r="B2" s="538" t="s">
        <v>396</v>
      </c>
      <c r="C2" s="538"/>
      <c r="D2" s="538"/>
      <c r="E2" s="538"/>
      <c r="F2" s="538"/>
      <c r="G2" s="538"/>
      <c r="H2" s="538"/>
      <c r="I2" s="538"/>
      <c r="J2" s="538"/>
      <c r="K2" s="538"/>
      <c r="L2" s="169"/>
      <c r="M2" s="226" t="s">
        <v>303</v>
      </c>
    </row>
    <row r="3" spans="1:13">
      <c r="M3" s="87" t="s">
        <v>306</v>
      </c>
    </row>
    <row r="4" spans="1:13">
      <c r="L4" s="167"/>
      <c r="M4" s="85" t="s">
        <v>308</v>
      </c>
    </row>
    <row r="5" spans="1:13">
      <c r="B5" s="154"/>
      <c r="C5" s="75" t="s">
        <v>53</v>
      </c>
      <c r="D5" s="108">
        <v>2022</v>
      </c>
      <c r="E5" s="108">
        <v>2023</v>
      </c>
      <c r="F5" s="75">
        <v>2024</v>
      </c>
      <c r="G5" s="75">
        <v>2025</v>
      </c>
      <c r="H5" s="75">
        <v>2026</v>
      </c>
      <c r="I5" s="75" t="s">
        <v>304</v>
      </c>
      <c r="J5" s="75" t="s">
        <v>305</v>
      </c>
      <c r="K5" s="109" t="s">
        <v>54</v>
      </c>
      <c r="M5" s="86" t="s">
        <v>311</v>
      </c>
    </row>
    <row r="6" spans="1:13">
      <c r="B6" s="155" t="s">
        <v>397</v>
      </c>
      <c r="C6" s="170" t="s">
        <v>358</v>
      </c>
      <c r="D6" s="155"/>
      <c r="E6" s="155"/>
      <c r="F6" s="155"/>
      <c r="G6" s="155"/>
      <c r="H6" s="155"/>
      <c r="I6" s="155"/>
      <c r="J6" s="155"/>
      <c r="K6" s="155"/>
    </row>
    <row r="7" spans="1:13">
      <c r="B7" s="155" t="s">
        <v>398</v>
      </c>
      <c r="C7" s="170" t="s">
        <v>358</v>
      </c>
      <c r="D7" s="155"/>
      <c r="E7" s="155"/>
      <c r="F7" s="155"/>
      <c r="G7" s="155"/>
      <c r="H7" s="155"/>
      <c r="I7" s="155"/>
      <c r="J7" s="155"/>
      <c r="K7" s="155"/>
      <c r="L7" s="167"/>
    </row>
    <row r="8" spans="1:13">
      <c r="B8" s="129" t="s">
        <v>122</v>
      </c>
      <c r="C8" s="172"/>
      <c r="D8" s="173"/>
      <c r="E8" s="173"/>
      <c r="F8" s="173"/>
      <c r="G8" s="173"/>
      <c r="H8" s="173"/>
      <c r="I8" s="173"/>
      <c r="J8" s="173"/>
      <c r="K8" s="173"/>
      <c r="L8" s="168"/>
    </row>
    <row r="9" spans="1:13">
      <c r="B9" s="156" t="s">
        <v>123</v>
      </c>
      <c r="C9" s="170" t="s">
        <v>399</v>
      </c>
      <c r="D9" s="157"/>
      <c r="E9" s="157">
        <f>IFERROR((D9*E$6)/D$6,0)</f>
        <v>0</v>
      </c>
      <c r="F9" s="157">
        <f t="shared" ref="F9:H9" si="0">IFERROR((E9*F$6)/E$6,0)</f>
        <v>0</v>
      </c>
      <c r="G9" s="157">
        <f t="shared" si="0"/>
        <v>0</v>
      </c>
      <c r="H9" s="157">
        <f t="shared" si="0"/>
        <v>0</v>
      </c>
      <c r="I9" s="157"/>
      <c r="J9" s="157"/>
      <c r="K9" s="157"/>
      <c r="L9" s="168"/>
    </row>
    <row r="10" spans="1:13">
      <c r="B10" s="174" t="s">
        <v>124</v>
      </c>
      <c r="C10" s="172"/>
      <c r="D10" s="173"/>
      <c r="E10" s="173"/>
      <c r="F10" s="173"/>
      <c r="G10" s="173"/>
      <c r="H10" s="173"/>
      <c r="I10" s="173"/>
      <c r="J10" s="173"/>
      <c r="K10" s="173"/>
      <c r="L10" s="168"/>
    </row>
    <row r="11" spans="1:13">
      <c r="B11" s="156" t="s">
        <v>119</v>
      </c>
      <c r="C11" s="170" t="s">
        <v>296</v>
      </c>
      <c r="D11" s="157"/>
      <c r="E11" s="157">
        <f t="shared" ref="E11:E26" si="1">IFERROR((D11*E$6)/D$6,0)</f>
        <v>0</v>
      </c>
      <c r="F11" s="157">
        <f t="shared" ref="F11:F26" si="2">IFERROR((E11*F$6)/E$6,0)</f>
        <v>0</v>
      </c>
      <c r="G11" s="157">
        <f t="shared" ref="G11:G26" si="3">IFERROR((F11*G$6)/F$6,0)</f>
        <v>0</v>
      </c>
      <c r="H11" s="157">
        <f t="shared" ref="H11:H26" si="4">IFERROR((G11*H$6)/G$6,0)</f>
        <v>0</v>
      </c>
      <c r="I11" s="158"/>
      <c r="J11" s="158"/>
      <c r="K11" s="157"/>
      <c r="L11" s="165"/>
    </row>
    <row r="12" spans="1:13">
      <c r="B12" s="156" t="s">
        <v>125</v>
      </c>
      <c r="C12" s="170" t="s">
        <v>296</v>
      </c>
      <c r="D12" s="157"/>
      <c r="E12" s="157">
        <f t="shared" si="1"/>
        <v>0</v>
      </c>
      <c r="F12" s="157">
        <f t="shared" si="2"/>
        <v>0</v>
      </c>
      <c r="G12" s="157">
        <f t="shared" si="3"/>
        <v>0</v>
      </c>
      <c r="H12" s="157">
        <f t="shared" si="4"/>
        <v>0</v>
      </c>
      <c r="I12" s="158"/>
      <c r="J12" s="158"/>
      <c r="K12" s="157"/>
      <c r="L12" s="168"/>
    </row>
    <row r="13" spans="1:13">
      <c r="B13" s="156" t="s">
        <v>126</v>
      </c>
      <c r="C13" s="170" t="s">
        <v>296</v>
      </c>
      <c r="D13" s="157"/>
      <c r="E13" s="157">
        <f t="shared" si="1"/>
        <v>0</v>
      </c>
      <c r="F13" s="157">
        <f t="shared" si="2"/>
        <v>0</v>
      </c>
      <c r="G13" s="157">
        <f t="shared" si="3"/>
        <v>0</v>
      </c>
      <c r="H13" s="157">
        <f t="shared" si="4"/>
        <v>0</v>
      </c>
      <c r="I13" s="158"/>
      <c r="J13" s="158"/>
      <c r="K13" s="157"/>
      <c r="L13" s="165"/>
    </row>
    <row r="14" spans="1:13">
      <c r="B14" s="156" t="s">
        <v>127</v>
      </c>
      <c r="C14" s="170" t="s">
        <v>296</v>
      </c>
      <c r="D14" s="157"/>
      <c r="E14" s="157">
        <f t="shared" si="1"/>
        <v>0</v>
      </c>
      <c r="F14" s="157">
        <f t="shared" si="2"/>
        <v>0</v>
      </c>
      <c r="G14" s="157">
        <f t="shared" si="3"/>
        <v>0</v>
      </c>
      <c r="H14" s="157">
        <f t="shared" si="4"/>
        <v>0</v>
      </c>
      <c r="I14" s="158"/>
      <c r="J14" s="158"/>
      <c r="K14" s="157"/>
      <c r="L14" s="165"/>
    </row>
    <row r="15" spans="1:13">
      <c r="B15" s="156" t="s">
        <v>128</v>
      </c>
      <c r="C15" s="170" t="s">
        <v>296</v>
      </c>
      <c r="D15" s="157"/>
      <c r="E15" s="157">
        <f t="shared" si="1"/>
        <v>0</v>
      </c>
      <c r="F15" s="157">
        <f t="shared" si="2"/>
        <v>0</v>
      </c>
      <c r="G15" s="157">
        <f t="shared" si="3"/>
        <v>0</v>
      </c>
      <c r="H15" s="157">
        <f t="shared" si="4"/>
        <v>0</v>
      </c>
      <c r="I15" s="159"/>
      <c r="J15" s="159"/>
      <c r="K15" s="157"/>
      <c r="L15" s="165"/>
    </row>
    <row r="16" spans="1:13">
      <c r="B16" s="156" t="s">
        <v>129</v>
      </c>
      <c r="C16" s="170" t="s">
        <v>296</v>
      </c>
      <c r="D16" s="157"/>
      <c r="E16" s="157">
        <f t="shared" si="1"/>
        <v>0</v>
      </c>
      <c r="F16" s="157">
        <f t="shared" si="2"/>
        <v>0</v>
      </c>
      <c r="G16" s="157">
        <f t="shared" si="3"/>
        <v>0</v>
      </c>
      <c r="H16" s="157">
        <f t="shared" si="4"/>
        <v>0</v>
      </c>
      <c r="I16" s="159"/>
      <c r="J16" s="159"/>
      <c r="K16" s="157"/>
      <c r="L16" s="165"/>
    </row>
    <row r="17" spans="2:12">
      <c r="B17" s="156" t="s">
        <v>130</v>
      </c>
      <c r="C17" s="170" t="s">
        <v>296</v>
      </c>
      <c r="D17" s="157"/>
      <c r="E17" s="157">
        <f t="shared" si="1"/>
        <v>0</v>
      </c>
      <c r="F17" s="157">
        <f t="shared" si="2"/>
        <v>0</v>
      </c>
      <c r="G17" s="157">
        <f t="shared" si="3"/>
        <v>0</v>
      </c>
      <c r="H17" s="157">
        <f t="shared" si="4"/>
        <v>0</v>
      </c>
      <c r="I17" s="160"/>
      <c r="J17" s="160"/>
      <c r="K17" s="157"/>
      <c r="L17" s="165"/>
    </row>
    <row r="18" spans="2:12">
      <c r="B18" s="156" t="s">
        <v>131</v>
      </c>
      <c r="C18" s="170" t="s">
        <v>296</v>
      </c>
      <c r="D18" s="157"/>
      <c r="E18" s="157">
        <f t="shared" si="1"/>
        <v>0</v>
      </c>
      <c r="F18" s="157">
        <f t="shared" si="2"/>
        <v>0</v>
      </c>
      <c r="G18" s="157">
        <f t="shared" si="3"/>
        <v>0</v>
      </c>
      <c r="H18" s="157">
        <f t="shared" si="4"/>
        <v>0</v>
      </c>
      <c r="I18" s="158"/>
      <c r="J18" s="158"/>
      <c r="K18" s="157"/>
      <c r="L18" s="165"/>
    </row>
    <row r="19" spans="2:12">
      <c r="B19" s="156" t="s">
        <v>132</v>
      </c>
      <c r="C19" s="170" t="s">
        <v>296</v>
      </c>
      <c r="D19" s="157"/>
      <c r="E19" s="157">
        <f t="shared" si="1"/>
        <v>0</v>
      </c>
      <c r="F19" s="157">
        <f t="shared" si="2"/>
        <v>0</v>
      </c>
      <c r="G19" s="157">
        <f t="shared" si="3"/>
        <v>0</v>
      </c>
      <c r="H19" s="157">
        <f t="shared" si="4"/>
        <v>0</v>
      </c>
      <c r="I19" s="158"/>
      <c r="J19" s="158"/>
      <c r="K19" s="157"/>
      <c r="L19" s="165"/>
    </row>
    <row r="20" spans="2:12">
      <c r="B20" s="156" t="s">
        <v>133</v>
      </c>
      <c r="C20" s="170" t="s">
        <v>296</v>
      </c>
      <c r="D20" s="157"/>
      <c r="E20" s="157">
        <f t="shared" si="1"/>
        <v>0</v>
      </c>
      <c r="F20" s="157">
        <f t="shared" si="2"/>
        <v>0</v>
      </c>
      <c r="G20" s="157">
        <f t="shared" si="3"/>
        <v>0</v>
      </c>
      <c r="H20" s="157">
        <f t="shared" si="4"/>
        <v>0</v>
      </c>
      <c r="I20" s="158"/>
      <c r="J20" s="158"/>
      <c r="K20" s="157"/>
      <c r="L20" s="165"/>
    </row>
    <row r="21" spans="2:12">
      <c r="B21" s="161" t="s">
        <v>134</v>
      </c>
      <c r="C21" s="170" t="s">
        <v>296</v>
      </c>
      <c r="D21" s="157"/>
      <c r="E21" s="157">
        <f t="shared" si="1"/>
        <v>0</v>
      </c>
      <c r="F21" s="157">
        <f t="shared" si="2"/>
        <v>0</v>
      </c>
      <c r="G21" s="157">
        <f t="shared" si="3"/>
        <v>0</v>
      </c>
      <c r="H21" s="157">
        <f t="shared" si="4"/>
        <v>0</v>
      </c>
      <c r="I21" s="157"/>
      <c r="J21" s="157"/>
      <c r="K21" s="157"/>
      <c r="L21" s="165"/>
    </row>
    <row r="22" spans="2:12">
      <c r="B22" s="156" t="s">
        <v>135</v>
      </c>
      <c r="C22" s="170" t="s">
        <v>296</v>
      </c>
      <c r="D22" s="157"/>
      <c r="E22" s="157">
        <f t="shared" si="1"/>
        <v>0</v>
      </c>
      <c r="F22" s="157">
        <f t="shared" si="2"/>
        <v>0</v>
      </c>
      <c r="G22" s="157">
        <f t="shared" si="3"/>
        <v>0</v>
      </c>
      <c r="H22" s="157">
        <f t="shared" si="4"/>
        <v>0</v>
      </c>
      <c r="I22" s="157"/>
      <c r="J22" s="157"/>
      <c r="K22" s="157"/>
      <c r="L22" s="165"/>
    </row>
    <row r="23" spans="2:12">
      <c r="B23" s="156" t="s">
        <v>136</v>
      </c>
      <c r="C23" s="170" t="s">
        <v>296</v>
      </c>
      <c r="D23" s="157"/>
      <c r="E23" s="157">
        <f t="shared" si="1"/>
        <v>0</v>
      </c>
      <c r="F23" s="157">
        <f t="shared" si="2"/>
        <v>0</v>
      </c>
      <c r="G23" s="157">
        <f t="shared" si="3"/>
        <v>0</v>
      </c>
      <c r="H23" s="157">
        <f t="shared" si="4"/>
        <v>0</v>
      </c>
      <c r="I23" s="157"/>
      <c r="J23" s="157"/>
      <c r="K23" s="157"/>
      <c r="L23" s="165"/>
    </row>
    <row r="24" spans="2:12">
      <c r="B24" s="156" t="s">
        <v>137</v>
      </c>
      <c r="C24" s="170" t="s">
        <v>296</v>
      </c>
      <c r="D24" s="157"/>
      <c r="E24" s="157">
        <f t="shared" si="1"/>
        <v>0</v>
      </c>
      <c r="F24" s="157">
        <f t="shared" si="2"/>
        <v>0</v>
      </c>
      <c r="G24" s="157">
        <f t="shared" si="3"/>
        <v>0</v>
      </c>
      <c r="H24" s="157">
        <f t="shared" si="4"/>
        <v>0</v>
      </c>
      <c r="I24" s="157"/>
      <c r="J24" s="157"/>
      <c r="K24" s="157"/>
      <c r="L24" s="165"/>
    </row>
    <row r="25" spans="2:12">
      <c r="B25" s="156" t="s">
        <v>138</v>
      </c>
      <c r="C25" s="170" t="s">
        <v>296</v>
      </c>
      <c r="D25" s="157"/>
      <c r="E25" s="157">
        <f t="shared" si="1"/>
        <v>0</v>
      </c>
      <c r="F25" s="157">
        <f t="shared" si="2"/>
        <v>0</v>
      </c>
      <c r="G25" s="157">
        <f t="shared" si="3"/>
        <v>0</v>
      </c>
      <c r="H25" s="157">
        <f t="shared" si="4"/>
        <v>0</v>
      </c>
      <c r="I25" s="157"/>
      <c r="J25" s="157"/>
      <c r="K25" s="157"/>
      <c r="L25" s="165"/>
    </row>
    <row r="26" spans="2:12">
      <c r="B26" s="162" t="s">
        <v>139</v>
      </c>
      <c r="C26" s="170" t="s">
        <v>296</v>
      </c>
      <c r="D26" s="157"/>
      <c r="E26" s="157">
        <f t="shared" si="1"/>
        <v>0</v>
      </c>
      <c r="F26" s="157">
        <f t="shared" si="2"/>
        <v>0</v>
      </c>
      <c r="G26" s="157">
        <f t="shared" si="3"/>
        <v>0</v>
      </c>
      <c r="H26" s="157">
        <f t="shared" si="4"/>
        <v>0</v>
      </c>
      <c r="I26" s="157"/>
      <c r="J26" s="157"/>
      <c r="K26" s="157"/>
      <c r="L26" s="165"/>
    </row>
    <row r="27" spans="2:12" ht="13.5" thickBot="1">
      <c r="B27" s="163" t="s">
        <v>400</v>
      </c>
      <c r="C27" s="171" t="s">
        <v>296</v>
      </c>
      <c r="D27" s="164">
        <f t="shared" ref="D27:G27" si="5">SUM(D11:D26)</f>
        <v>0</v>
      </c>
      <c r="E27" s="164">
        <f t="shared" si="5"/>
        <v>0</v>
      </c>
      <c r="F27" s="164">
        <f t="shared" si="5"/>
        <v>0</v>
      </c>
      <c r="G27" s="164">
        <f t="shared" si="5"/>
        <v>0</v>
      </c>
      <c r="H27" s="164"/>
      <c r="I27" s="164"/>
      <c r="J27" s="164"/>
      <c r="K27" s="164"/>
      <c r="L27" s="165"/>
    </row>
    <row r="28" spans="2:12" ht="13.5" thickTop="1">
      <c r="L28" s="165"/>
    </row>
    <row r="29" spans="2:12">
      <c r="L29" s="166"/>
    </row>
    <row r="30" spans="2:12" ht="15.75">
      <c r="B30" s="151"/>
      <c r="C30" s="151"/>
    </row>
  </sheetData>
  <mergeCells count="1">
    <mergeCell ref="B2:K2"/>
  </mergeCell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B525-70B2-4AC1-9A75-D5BA4F3C0982}">
  <sheetPr>
    <tabColor theme="7"/>
  </sheetPr>
  <dimension ref="A1:DN25"/>
  <sheetViews>
    <sheetView showGridLines="0" zoomScaleNormal="100" workbookViewId="0">
      <selection activeCell="G28" sqref="G28"/>
    </sheetView>
  </sheetViews>
  <sheetFormatPr defaultRowHeight="12.75"/>
  <cols>
    <col min="1" max="1" width="3.5703125" customWidth="1"/>
    <col min="2" max="2" width="42" customWidth="1"/>
    <col min="3" max="3" width="10.7109375" customWidth="1"/>
    <col min="4" max="4" width="10.5703125" customWidth="1"/>
    <col min="5" max="5" width="8.5703125" customWidth="1"/>
    <col min="7" max="8" width="8.42578125" customWidth="1"/>
    <col min="9" max="9" width="14.5703125" customWidth="1"/>
    <col min="10" max="10" width="14.7109375" customWidth="1"/>
    <col min="11" max="11" width="57.85546875" customWidth="1"/>
    <col min="13" max="13" width="12.140625" customWidth="1"/>
  </cols>
  <sheetData>
    <row r="1" spans="1:118" s="12" customFormat="1" ht="15.75">
      <c r="A1" s="11" t="s">
        <v>140</v>
      </c>
      <c r="B1" s="11"/>
      <c r="D1" s="11"/>
    </row>
    <row r="2" spans="1:118" ht="18.75" customHeight="1">
      <c r="B2" s="535" t="s">
        <v>401</v>
      </c>
      <c r="C2" s="535"/>
      <c r="D2" s="535"/>
      <c r="E2" s="535"/>
      <c r="F2" s="535"/>
      <c r="G2" s="535"/>
      <c r="H2" s="535"/>
      <c r="I2" s="535"/>
      <c r="J2" s="535"/>
      <c r="K2" s="535"/>
    </row>
    <row r="3" spans="1:118">
      <c r="B3" s="535"/>
      <c r="C3" s="535"/>
      <c r="D3" s="535"/>
      <c r="E3" s="535"/>
      <c r="F3" s="535"/>
      <c r="G3" s="535"/>
      <c r="H3" s="535"/>
      <c r="I3" s="535"/>
      <c r="J3" s="535"/>
      <c r="K3" s="535"/>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row>
    <row r="4" spans="1:118">
      <c r="B4" s="225"/>
      <c r="C4" s="225"/>
      <c r="D4" s="225"/>
      <c r="E4" s="225"/>
      <c r="F4" s="225"/>
      <c r="G4" s="225"/>
      <c r="H4" s="225"/>
      <c r="I4" s="225"/>
      <c r="J4" s="225"/>
      <c r="K4" s="225"/>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c r="BL4" s="63"/>
      <c r="BM4" s="63"/>
      <c r="BN4" s="63"/>
      <c r="BO4" s="63"/>
      <c r="BP4" s="63"/>
      <c r="BQ4" s="63"/>
      <c r="BR4" s="63"/>
      <c r="BS4" s="63"/>
      <c r="BT4" s="63"/>
      <c r="BU4" s="63"/>
      <c r="BV4" s="63"/>
      <c r="BW4" s="63"/>
      <c r="BX4" s="63"/>
      <c r="BY4" s="63"/>
      <c r="BZ4" s="63"/>
      <c r="CA4" s="63"/>
      <c r="CB4" s="63"/>
      <c r="CC4" s="63"/>
      <c r="CD4" s="63"/>
      <c r="CE4" s="63"/>
      <c r="CF4" s="63"/>
      <c r="CG4" s="63"/>
      <c r="CH4" s="63"/>
      <c r="CI4" s="63"/>
      <c r="CJ4" s="63"/>
      <c r="CK4" s="63"/>
      <c r="CL4" s="63"/>
      <c r="CM4" s="63"/>
      <c r="CN4" s="63"/>
      <c r="CO4" s="63"/>
      <c r="CP4" s="63"/>
      <c r="CQ4" s="63"/>
      <c r="CR4" s="63"/>
      <c r="CS4" s="63"/>
      <c r="CT4" s="63"/>
      <c r="CU4" s="63"/>
      <c r="CV4" s="63"/>
      <c r="CW4" s="63"/>
      <c r="CX4" s="63"/>
      <c r="CY4" s="63"/>
      <c r="CZ4" s="63"/>
      <c r="DA4" s="63"/>
      <c r="DB4" s="63"/>
      <c r="DC4" s="63"/>
      <c r="DD4" s="63"/>
      <c r="DE4" s="63"/>
      <c r="DF4" s="63"/>
      <c r="DG4" s="63"/>
      <c r="DH4" s="63"/>
      <c r="DI4" s="63"/>
      <c r="DJ4" s="63"/>
      <c r="DK4" s="63"/>
      <c r="DL4" s="63"/>
      <c r="DM4" s="63"/>
      <c r="DN4" s="63"/>
    </row>
    <row r="5" spans="1:118">
      <c r="B5" s="152"/>
      <c r="C5" s="75" t="s">
        <v>53</v>
      </c>
      <c r="D5" s="75">
        <v>2022</v>
      </c>
      <c r="E5" s="75">
        <v>2023</v>
      </c>
      <c r="F5" s="75">
        <v>2024</v>
      </c>
      <c r="G5" s="75">
        <v>2025</v>
      </c>
      <c r="H5" s="75">
        <v>2026</v>
      </c>
      <c r="I5" s="75" t="s">
        <v>304</v>
      </c>
      <c r="J5" s="75" t="s">
        <v>305</v>
      </c>
      <c r="K5" s="76" t="s">
        <v>54</v>
      </c>
      <c r="M5" s="87"/>
    </row>
    <row r="6" spans="1:118">
      <c r="B6" s="17" t="s">
        <v>402</v>
      </c>
      <c r="C6" s="153" t="s">
        <v>358</v>
      </c>
      <c r="D6" s="456"/>
      <c r="E6" s="220"/>
      <c r="F6" s="220"/>
      <c r="G6" s="220"/>
      <c r="H6" s="220"/>
      <c r="I6" s="59"/>
      <c r="J6" s="366"/>
      <c r="K6" s="366"/>
      <c r="M6" s="87" t="s">
        <v>303</v>
      </c>
    </row>
    <row r="7" spans="1:118">
      <c r="B7" s="136" t="s">
        <v>403</v>
      </c>
      <c r="C7" s="153" t="s">
        <v>296</v>
      </c>
      <c r="D7" s="59"/>
      <c r="E7" s="220"/>
      <c r="F7" s="220"/>
      <c r="G7" s="220"/>
      <c r="H7" s="220"/>
      <c r="I7" s="220"/>
      <c r="J7" s="59"/>
      <c r="K7" s="366"/>
      <c r="M7" s="87" t="s">
        <v>306</v>
      </c>
    </row>
    <row r="8" spans="1:118">
      <c r="B8" s="175" t="s">
        <v>404</v>
      </c>
      <c r="C8" s="176"/>
      <c r="D8" s="130"/>
      <c r="E8" s="130"/>
      <c r="F8" s="130"/>
      <c r="G8" s="130"/>
      <c r="H8" s="130"/>
      <c r="I8" s="130"/>
      <c r="J8" s="130"/>
      <c r="K8" s="131"/>
      <c r="M8" s="85" t="s">
        <v>308</v>
      </c>
    </row>
    <row r="9" spans="1:118">
      <c r="B9" s="227" t="s">
        <v>405</v>
      </c>
      <c r="C9" s="153" t="s">
        <v>223</v>
      </c>
      <c r="D9" s="457"/>
      <c r="E9" s="16"/>
      <c r="F9" s="16"/>
      <c r="G9" s="16"/>
      <c r="H9" s="16"/>
      <c r="I9" s="59"/>
      <c r="J9" s="17"/>
      <c r="K9" s="16"/>
      <c r="M9" s="86" t="s">
        <v>311</v>
      </c>
    </row>
    <row r="10" spans="1:118">
      <c r="B10" s="227" t="s">
        <v>406</v>
      </c>
      <c r="C10" s="153" t="s">
        <v>223</v>
      </c>
      <c r="D10" s="457"/>
      <c r="E10" s="16"/>
      <c r="F10" s="16"/>
      <c r="G10" s="16"/>
      <c r="H10" s="16"/>
      <c r="I10" s="59"/>
      <c r="J10" s="17"/>
      <c r="K10" s="16"/>
    </row>
    <row r="11" spans="1:118">
      <c r="B11" s="227" t="s">
        <v>407</v>
      </c>
      <c r="C11" s="153" t="s">
        <v>223</v>
      </c>
      <c r="D11" s="457"/>
      <c r="E11" s="16"/>
      <c r="F11" s="16"/>
      <c r="G11" s="16"/>
      <c r="H11" s="16"/>
      <c r="I11" s="59"/>
      <c r="J11" s="17"/>
      <c r="K11" s="16"/>
    </row>
    <row r="14" spans="1:118">
      <c r="E14" s="19"/>
    </row>
    <row r="15" spans="1:118">
      <c r="B15" s="64"/>
      <c r="D15" s="69"/>
      <c r="E15" s="64"/>
    </row>
    <row r="16" spans="1:118">
      <c r="D16" s="62"/>
      <c r="E16" s="19"/>
    </row>
    <row r="18" spans="2:5">
      <c r="D18" s="69"/>
    </row>
    <row r="23" spans="2:5">
      <c r="B23" s="64"/>
      <c r="C23" s="22"/>
      <c r="D23" s="64"/>
      <c r="E23" s="64"/>
    </row>
    <row r="24" spans="2:5">
      <c r="B24" s="22"/>
      <c r="C24" s="19"/>
    </row>
    <row r="25" spans="2:5">
      <c r="B25" s="22"/>
      <c r="C25" s="19"/>
    </row>
  </sheetData>
  <mergeCells count="1">
    <mergeCell ref="B2:K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7120-6E33-4E87-9E6F-13834B5E197B}">
  <sheetPr>
    <tabColor theme="7"/>
  </sheetPr>
  <dimension ref="A1:U701"/>
  <sheetViews>
    <sheetView showGridLines="0" zoomScaleNormal="100" workbookViewId="0">
      <selection activeCell="H30" sqref="H30"/>
    </sheetView>
  </sheetViews>
  <sheetFormatPr defaultColWidth="8.85546875" defaultRowHeight="12.75"/>
  <cols>
    <col min="1" max="1" width="5.28515625" style="177" customWidth="1"/>
    <col min="2" max="2" width="38.28515625" style="177" customWidth="1"/>
    <col min="3" max="3" width="10.5703125" style="177" customWidth="1"/>
    <col min="4" max="6" width="9.7109375" style="177" customWidth="1"/>
    <col min="7" max="7" width="9" style="177" customWidth="1"/>
    <col min="8" max="8" width="11.5703125" style="177" customWidth="1"/>
    <col min="9" max="9" width="14" style="177" bestFit="1" customWidth="1"/>
    <col min="10" max="10" width="12" style="177" bestFit="1" customWidth="1"/>
    <col min="11" max="11" width="52.85546875" style="177" customWidth="1"/>
    <col min="12" max="12" width="8" style="177" customWidth="1"/>
    <col min="13" max="13" width="11.140625" style="177" customWidth="1"/>
    <col min="14" max="17" width="8" style="177" customWidth="1"/>
    <col min="18" max="18" width="30.85546875" style="177" customWidth="1"/>
    <col min="19" max="19" width="24.5703125" style="177" customWidth="1"/>
    <col min="20" max="16384" width="8.85546875" style="177"/>
  </cols>
  <sheetData>
    <row r="1" spans="1:21" s="12" customFormat="1" ht="15.75">
      <c r="A1" s="11" t="s">
        <v>37</v>
      </c>
      <c r="B1" s="11"/>
      <c r="C1" s="11"/>
      <c r="D1" s="98"/>
      <c r="E1" s="98"/>
      <c r="F1" s="98"/>
      <c r="G1" s="98"/>
      <c r="H1" s="98"/>
      <c r="I1" s="98"/>
    </row>
    <row r="2" spans="1:21" s="82" customFormat="1">
      <c r="A2" s="83" t="s">
        <v>144</v>
      </c>
      <c r="B2" s="83"/>
      <c r="C2" s="83"/>
    </row>
    <row r="3" spans="1:21" s="178" customFormat="1" ht="30.75" customHeight="1">
      <c r="B3" s="540" t="s">
        <v>408</v>
      </c>
      <c r="C3" s="540"/>
      <c r="D3" s="540"/>
      <c r="E3" s="540"/>
      <c r="F3" s="540"/>
      <c r="G3" s="540"/>
      <c r="H3" s="540"/>
      <c r="I3" s="540"/>
      <c r="J3" s="540"/>
      <c r="K3" s="540"/>
    </row>
    <row r="4" spans="1:21" s="178" customFormat="1" ht="20.45" customHeight="1">
      <c r="A4" s="179"/>
      <c r="B4" s="179"/>
    </row>
    <row r="5" spans="1:21" s="178" customFormat="1" ht="18">
      <c r="A5" s="222"/>
      <c r="B5" s="222"/>
      <c r="C5" s="228" t="s">
        <v>53</v>
      </c>
      <c r="D5" s="228">
        <v>2022</v>
      </c>
      <c r="E5" s="228">
        <v>2023</v>
      </c>
      <c r="F5" s="228">
        <v>2024</v>
      </c>
      <c r="G5" s="228">
        <v>2025</v>
      </c>
      <c r="H5" s="228">
        <v>2026</v>
      </c>
      <c r="I5" s="75" t="s">
        <v>304</v>
      </c>
      <c r="J5" s="75" t="s">
        <v>305</v>
      </c>
      <c r="K5" s="76" t="s">
        <v>54</v>
      </c>
      <c r="L5" s="180"/>
      <c r="M5" s="87" t="s">
        <v>303</v>
      </c>
      <c r="N5" s="181"/>
      <c r="O5" s="181"/>
      <c r="P5" s="181"/>
      <c r="Q5" s="181"/>
      <c r="R5" s="182"/>
      <c r="S5" s="182"/>
    </row>
    <row r="6" spans="1:21" s="178" customFormat="1" ht="15">
      <c r="B6" s="183" t="s">
        <v>409</v>
      </c>
      <c r="C6" s="207" t="s">
        <v>358</v>
      </c>
      <c r="D6" s="207"/>
      <c r="E6" s="207"/>
      <c r="F6" s="207"/>
      <c r="G6" s="184"/>
      <c r="H6" s="184"/>
      <c r="I6" s="229"/>
      <c r="J6" s="230"/>
      <c r="K6" s="229"/>
      <c r="L6" s="185"/>
      <c r="M6" s="87" t="s">
        <v>306</v>
      </c>
      <c r="N6" s="187"/>
      <c r="O6" s="186"/>
      <c r="P6" s="187"/>
      <c r="Q6" s="186"/>
      <c r="R6" s="188"/>
      <c r="S6" s="188"/>
    </row>
    <row r="7" spans="1:21" s="178" customFormat="1" ht="15">
      <c r="B7" s="458" t="s">
        <v>410</v>
      </c>
      <c r="C7" s="208" t="s">
        <v>411</v>
      </c>
      <c r="D7" s="459">
        <v>10</v>
      </c>
      <c r="E7" s="208"/>
      <c r="F7" s="208"/>
      <c r="G7" s="460"/>
      <c r="H7" s="184"/>
      <c r="I7" s="231"/>
      <c r="J7" s="231" t="s">
        <v>412</v>
      </c>
      <c r="K7" s="231"/>
      <c r="L7" s="191"/>
      <c r="M7" s="85" t="s">
        <v>308</v>
      </c>
      <c r="N7" s="191"/>
      <c r="O7" s="192"/>
      <c r="P7" s="188"/>
      <c r="Q7" s="193"/>
      <c r="R7" s="188"/>
      <c r="S7" s="188"/>
    </row>
    <row r="8" spans="1:21" s="178" customFormat="1" ht="15">
      <c r="B8" s="458" t="s">
        <v>413</v>
      </c>
      <c r="C8" s="208"/>
      <c r="D8" s="208"/>
      <c r="E8" s="208"/>
      <c r="F8" s="208"/>
      <c r="G8" s="460"/>
      <c r="H8" s="184"/>
      <c r="I8" s="232"/>
      <c r="J8" s="232"/>
      <c r="K8" s="232"/>
      <c r="L8" s="195"/>
      <c r="M8" s="86" t="s">
        <v>311</v>
      </c>
      <c r="N8" s="195"/>
      <c r="O8" s="195"/>
      <c r="P8" s="195"/>
      <c r="Q8" s="195"/>
      <c r="R8" s="188"/>
      <c r="S8" s="188"/>
    </row>
    <row r="9" spans="1:21" s="178" customFormat="1" ht="15">
      <c r="B9" s="196" t="s">
        <v>414</v>
      </c>
      <c r="C9" s="208" t="s">
        <v>223</v>
      </c>
      <c r="D9" s="461">
        <v>0.43</v>
      </c>
      <c r="E9" s="208"/>
      <c r="F9" s="208"/>
      <c r="G9" s="460"/>
      <c r="H9" s="184"/>
      <c r="I9" s="232"/>
      <c r="J9" s="462" t="s">
        <v>415</v>
      </c>
      <c r="K9" s="232"/>
      <c r="L9" s="195"/>
      <c r="M9" s="195"/>
      <c r="N9" s="195"/>
      <c r="O9" s="195"/>
      <c r="P9" s="195"/>
      <c r="Q9" s="195"/>
      <c r="R9" s="188"/>
      <c r="S9" s="188"/>
    </row>
    <row r="10" spans="1:21" s="178" customFormat="1" ht="15">
      <c r="B10" s="196" t="s">
        <v>416</v>
      </c>
      <c r="C10" s="208" t="s">
        <v>223</v>
      </c>
      <c r="D10" s="461">
        <v>0.18</v>
      </c>
      <c r="E10" s="208"/>
      <c r="F10" s="208"/>
      <c r="G10" s="460"/>
      <c r="H10" s="184"/>
      <c r="I10" s="232"/>
      <c r="J10" s="462" t="s">
        <v>415</v>
      </c>
      <c r="K10" s="232"/>
      <c r="L10" s="195"/>
      <c r="M10" s="195"/>
      <c r="N10" s="195"/>
      <c r="O10" s="195"/>
      <c r="P10" s="195"/>
      <c r="Q10" s="195"/>
      <c r="R10" s="188"/>
      <c r="S10" s="188"/>
    </row>
    <row r="11" spans="1:21" s="178" customFormat="1" ht="15">
      <c r="B11" s="196" t="s">
        <v>417</v>
      </c>
      <c r="C11" s="208" t="s">
        <v>223</v>
      </c>
      <c r="D11" s="461">
        <v>0.39</v>
      </c>
      <c r="E11" s="208"/>
      <c r="F11" s="208"/>
      <c r="G11" s="460"/>
      <c r="H11" s="184"/>
      <c r="I11" s="232"/>
      <c r="J11" s="462" t="s">
        <v>415</v>
      </c>
      <c r="K11" s="232"/>
      <c r="L11" s="195"/>
      <c r="M11" s="195"/>
      <c r="N11" s="195"/>
      <c r="O11" s="195"/>
      <c r="P11" s="195"/>
      <c r="Q11" s="195"/>
      <c r="R11" s="188"/>
      <c r="S11" s="188"/>
    </row>
    <row r="12" spans="1:21" s="178" customFormat="1" ht="15">
      <c r="A12" s="197"/>
      <c r="B12" s="197"/>
      <c r="C12" s="198"/>
      <c r="D12" s="198"/>
      <c r="E12" s="198"/>
      <c r="F12" s="198"/>
      <c r="G12" s="199"/>
      <c r="H12" s="200"/>
      <c r="I12" s="194"/>
      <c r="J12" s="194"/>
      <c r="K12" s="194"/>
      <c r="L12" s="195"/>
      <c r="M12" s="195"/>
      <c r="N12" s="195"/>
      <c r="O12" s="195"/>
      <c r="P12" s="195"/>
      <c r="Q12" s="195"/>
      <c r="R12" s="188"/>
      <c r="S12" s="188"/>
    </row>
    <row r="13" spans="1:21" s="82" customFormat="1">
      <c r="A13" s="83" t="s">
        <v>418</v>
      </c>
      <c r="B13" s="83"/>
      <c r="C13" s="83"/>
    </row>
    <row r="14" spans="1:21" s="19" customFormat="1" ht="27" customHeight="1">
      <c r="B14" s="539" t="s">
        <v>419</v>
      </c>
      <c r="C14" s="539"/>
      <c r="D14" s="539"/>
      <c r="E14" s="539"/>
      <c r="F14" s="539"/>
      <c r="G14" s="539"/>
      <c r="H14" s="539"/>
      <c r="I14" s="539"/>
      <c r="J14" s="539"/>
      <c r="K14" s="539"/>
      <c r="L14" s="237"/>
    </row>
    <row r="15" spans="1:21" ht="15">
      <c r="A15" s="205"/>
      <c r="B15" s="205"/>
      <c r="C15" s="201"/>
      <c r="D15" s="201"/>
      <c r="E15" s="201"/>
      <c r="F15" s="201"/>
      <c r="G15" s="202"/>
    </row>
    <row r="16" spans="1:21" s="150" customFormat="1" ht="18">
      <c r="A16" s="222"/>
      <c r="B16" s="222"/>
      <c r="C16" s="228" t="s">
        <v>53</v>
      </c>
      <c r="D16" s="228">
        <v>2022</v>
      </c>
      <c r="E16" s="228">
        <v>2023</v>
      </c>
      <c r="F16" s="228">
        <v>2024</v>
      </c>
      <c r="G16" s="228">
        <v>2025</v>
      </c>
      <c r="H16" s="228">
        <v>2026</v>
      </c>
      <c r="I16" s="75" t="s">
        <v>304</v>
      </c>
      <c r="J16" s="75" t="s">
        <v>305</v>
      </c>
      <c r="K16" s="76" t="s">
        <v>54</v>
      </c>
      <c r="L16" s="180"/>
      <c r="M16" s="180"/>
      <c r="N16" s="180"/>
      <c r="O16" s="181"/>
      <c r="P16" s="209"/>
      <c r="Q16" s="209"/>
      <c r="R16" s="209"/>
      <c r="S16" s="209"/>
      <c r="T16" s="182"/>
      <c r="U16" s="182"/>
    </row>
    <row r="17" spans="1:21" s="150" customFormat="1" ht="15">
      <c r="B17" s="210" t="s">
        <v>164</v>
      </c>
      <c r="C17" s="207" t="s">
        <v>358</v>
      </c>
      <c r="D17" s="216"/>
      <c r="E17" s="208"/>
      <c r="F17" s="208"/>
      <c r="G17" s="211"/>
      <c r="H17" s="211"/>
      <c r="I17" s="235"/>
      <c r="J17" s="236"/>
      <c r="K17" s="235"/>
      <c r="L17" s="214"/>
      <c r="M17" s="213"/>
      <c r="N17" s="212"/>
      <c r="O17" s="213"/>
      <c r="P17" s="215"/>
      <c r="Q17" s="213"/>
      <c r="R17" s="215"/>
      <c r="S17" s="213"/>
      <c r="T17" s="188"/>
      <c r="U17" s="188"/>
    </row>
    <row r="18" spans="1:21" s="150" customFormat="1" ht="15">
      <c r="B18" s="458" t="s">
        <v>420</v>
      </c>
      <c r="C18" s="207" t="s">
        <v>421</v>
      </c>
      <c r="D18" s="459">
        <v>15</v>
      </c>
      <c r="E18" s="208"/>
      <c r="F18" s="208"/>
      <c r="G18" s="189"/>
      <c r="H18" s="189"/>
      <c r="I18" s="232"/>
      <c r="J18" s="231" t="s">
        <v>422</v>
      </c>
      <c r="K18" s="231"/>
      <c r="L18" s="190"/>
      <c r="M18" s="190"/>
      <c r="N18" s="191"/>
      <c r="O18" s="191"/>
      <c r="P18" s="191"/>
      <c r="Q18" s="192"/>
      <c r="R18" s="188"/>
      <c r="S18" s="193"/>
      <c r="T18" s="188"/>
      <c r="U18" s="188"/>
    </row>
    <row r="19" spans="1:21" s="150" customFormat="1" ht="15">
      <c r="B19" s="458" t="s">
        <v>423</v>
      </c>
      <c r="C19" s="189"/>
      <c r="D19" s="189"/>
      <c r="E19" s="234"/>
      <c r="F19" s="184"/>
      <c r="G19" s="189"/>
      <c r="H19" s="189"/>
      <c r="I19" s="232"/>
      <c r="J19" s="232"/>
      <c r="K19" s="232"/>
      <c r="L19" s="194"/>
      <c r="M19" s="194"/>
      <c r="N19" s="195"/>
      <c r="O19" s="195"/>
      <c r="P19" s="195"/>
      <c r="Q19" s="195"/>
      <c r="R19" s="195"/>
      <c r="S19" s="195"/>
      <c r="T19" s="188"/>
      <c r="U19" s="188"/>
    </row>
    <row r="20" spans="1:21" s="150" customFormat="1" ht="15">
      <c r="B20" s="196" t="s">
        <v>414</v>
      </c>
      <c r="C20" s="208" t="s">
        <v>223</v>
      </c>
      <c r="D20" s="461">
        <v>0.43</v>
      </c>
      <c r="E20" s="234"/>
      <c r="F20" s="184"/>
      <c r="G20" s="189"/>
      <c r="H20" s="189"/>
      <c r="I20" s="232"/>
      <c r="J20" s="462" t="s">
        <v>415</v>
      </c>
      <c r="K20" s="232"/>
      <c r="L20" s="194"/>
      <c r="M20" s="194"/>
      <c r="N20" s="195"/>
      <c r="O20" s="195"/>
      <c r="P20" s="195"/>
      <c r="Q20" s="195"/>
      <c r="R20" s="195"/>
      <c r="S20" s="195"/>
      <c r="T20" s="188"/>
      <c r="U20" s="188"/>
    </row>
    <row r="21" spans="1:21" s="150" customFormat="1" ht="15">
      <c r="B21" s="196" t="s">
        <v>416</v>
      </c>
      <c r="C21" s="208" t="s">
        <v>223</v>
      </c>
      <c r="D21" s="461">
        <v>0.18</v>
      </c>
      <c r="E21" s="234"/>
      <c r="F21" s="184"/>
      <c r="G21" s="189"/>
      <c r="H21" s="189"/>
      <c r="I21" s="233"/>
      <c r="J21" s="462" t="s">
        <v>415</v>
      </c>
      <c r="K21" s="232"/>
      <c r="L21" s="194"/>
      <c r="M21" s="194"/>
      <c r="N21" s="195"/>
      <c r="O21" s="195"/>
      <c r="P21" s="195"/>
      <c r="Q21" s="195"/>
      <c r="R21" s="195"/>
      <c r="S21" s="195"/>
      <c r="T21" s="188"/>
      <c r="U21" s="188"/>
    </row>
    <row r="22" spans="1:21" s="150" customFormat="1" ht="15">
      <c r="B22" s="196" t="s">
        <v>417</v>
      </c>
      <c r="C22" s="208" t="s">
        <v>223</v>
      </c>
      <c r="D22" s="461">
        <v>0.39</v>
      </c>
      <c r="E22" s="234"/>
      <c r="F22" s="184"/>
      <c r="G22" s="189"/>
      <c r="H22" s="189"/>
      <c r="I22" s="233"/>
      <c r="J22" s="462" t="s">
        <v>415</v>
      </c>
      <c r="K22" s="232"/>
      <c r="L22" s="194"/>
      <c r="M22" s="194"/>
      <c r="N22" s="195"/>
      <c r="O22" s="195"/>
      <c r="P22" s="195"/>
      <c r="Q22" s="195"/>
      <c r="R22" s="195"/>
      <c r="S22" s="195"/>
      <c r="T22" s="188"/>
      <c r="U22" s="188"/>
    </row>
    <row r="23" spans="1:21" ht="15">
      <c r="A23" s="205"/>
      <c r="B23" s="205"/>
      <c r="C23" s="203"/>
      <c r="D23" s="201"/>
      <c r="E23" s="201"/>
      <c r="F23" s="201"/>
      <c r="G23" s="204"/>
    </row>
    <row r="24" spans="1:21" ht="15">
      <c r="A24" s="205"/>
      <c r="B24" s="205"/>
      <c r="C24" s="201"/>
      <c r="D24" s="201"/>
      <c r="E24" s="201"/>
      <c r="F24" s="201"/>
      <c r="G24" s="204"/>
    </row>
    <row r="25" spans="1:21" ht="15">
      <c r="A25" s="205"/>
      <c r="B25" s="205"/>
      <c r="C25" s="203"/>
      <c r="D25" s="201"/>
      <c r="E25" s="201"/>
      <c r="F25" s="201"/>
      <c r="G25" s="204"/>
    </row>
    <row r="26" spans="1:21" ht="15">
      <c r="A26" s="205"/>
      <c r="B26" s="205"/>
      <c r="C26" s="201"/>
      <c r="D26" s="201"/>
      <c r="E26" s="201"/>
      <c r="F26" s="201"/>
      <c r="G26" s="202"/>
    </row>
    <row r="27" spans="1:21" ht="15">
      <c r="A27" s="205"/>
      <c r="B27" s="205"/>
      <c r="C27" s="203"/>
      <c r="D27" s="201"/>
      <c r="E27" s="201"/>
      <c r="F27" s="201"/>
      <c r="G27" s="204"/>
    </row>
    <row r="28" spans="1:21" ht="15">
      <c r="A28" s="205"/>
      <c r="B28" s="205"/>
      <c r="C28" s="203"/>
      <c r="D28" s="201"/>
      <c r="E28" s="201"/>
      <c r="F28" s="201"/>
      <c r="G28" s="204"/>
    </row>
    <row r="29" spans="1:21" ht="15">
      <c r="A29" s="205"/>
      <c r="B29" s="205"/>
      <c r="C29" s="203"/>
      <c r="D29" s="201"/>
      <c r="E29" s="201"/>
      <c r="F29" s="201"/>
      <c r="G29" s="204"/>
    </row>
    <row r="30" spans="1:21" ht="15">
      <c r="A30" s="205"/>
      <c r="B30" s="205"/>
      <c r="C30" s="203"/>
      <c r="D30" s="201"/>
      <c r="E30" s="201"/>
      <c r="F30" s="201"/>
      <c r="G30" s="204"/>
    </row>
    <row r="31" spans="1:21" ht="15">
      <c r="A31" s="205"/>
      <c r="B31" s="205"/>
      <c r="C31" s="201"/>
      <c r="D31" s="201"/>
      <c r="E31" s="201"/>
      <c r="F31" s="201"/>
      <c r="G31" s="204"/>
    </row>
    <row r="32" spans="1:21" ht="15">
      <c r="A32" s="205"/>
      <c r="B32" s="205"/>
      <c r="C32" s="203"/>
      <c r="D32" s="201"/>
      <c r="E32" s="201"/>
      <c r="F32" s="201"/>
      <c r="G32" s="204"/>
    </row>
    <row r="33" spans="1:7" ht="15">
      <c r="A33" s="205"/>
      <c r="B33" s="205"/>
      <c r="C33" s="203"/>
      <c r="D33" s="201"/>
      <c r="E33" s="201"/>
      <c r="F33" s="201"/>
      <c r="G33" s="204"/>
    </row>
    <row r="34" spans="1:7" ht="15">
      <c r="A34" s="205"/>
      <c r="B34" s="205"/>
      <c r="C34" s="203"/>
      <c r="D34" s="201"/>
      <c r="E34" s="201"/>
      <c r="F34" s="201"/>
      <c r="G34" s="204"/>
    </row>
    <row r="35" spans="1:7" ht="15">
      <c r="A35" s="205"/>
      <c r="B35" s="205"/>
      <c r="C35" s="203"/>
      <c r="D35" s="201"/>
      <c r="E35" s="201"/>
      <c r="F35" s="201"/>
      <c r="G35" s="204"/>
    </row>
    <row r="36" spans="1:7" ht="15">
      <c r="A36" s="205"/>
      <c r="B36" s="205"/>
      <c r="C36" s="203"/>
      <c r="D36" s="201"/>
      <c r="E36" s="201"/>
      <c r="F36" s="201"/>
      <c r="G36" s="204"/>
    </row>
    <row r="37" spans="1:7" ht="15">
      <c r="A37" s="205"/>
      <c r="B37" s="205"/>
      <c r="C37" s="203"/>
      <c r="D37" s="201"/>
      <c r="E37" s="201"/>
      <c r="F37" s="201"/>
      <c r="G37" s="204"/>
    </row>
    <row r="38" spans="1:7" ht="15">
      <c r="A38" s="205"/>
      <c r="B38" s="205"/>
      <c r="C38" s="203"/>
      <c r="D38" s="201"/>
      <c r="E38" s="201"/>
      <c r="F38" s="201"/>
      <c r="G38" s="204"/>
    </row>
    <row r="39" spans="1:7" ht="15">
      <c r="A39" s="205"/>
      <c r="B39" s="205"/>
      <c r="C39" s="203"/>
      <c r="D39" s="201"/>
      <c r="E39" s="201"/>
      <c r="F39" s="201"/>
      <c r="G39" s="204"/>
    </row>
    <row r="40" spans="1:7" ht="15">
      <c r="A40" s="205"/>
      <c r="B40" s="205"/>
      <c r="C40" s="203"/>
      <c r="D40" s="201"/>
      <c r="E40" s="201"/>
      <c r="F40" s="201"/>
      <c r="G40" s="204"/>
    </row>
    <row r="41" spans="1:7" ht="15">
      <c r="A41" s="205"/>
      <c r="B41" s="205"/>
      <c r="C41" s="203"/>
      <c r="D41" s="201"/>
      <c r="E41" s="201"/>
      <c r="F41" s="201"/>
      <c r="G41" s="204"/>
    </row>
    <row r="42" spans="1:7" ht="15">
      <c r="A42" s="205"/>
      <c r="B42" s="205"/>
      <c r="C42" s="203"/>
      <c r="D42" s="201"/>
      <c r="E42" s="201"/>
      <c r="F42" s="201"/>
      <c r="G42" s="204"/>
    </row>
    <row r="43" spans="1:7" ht="15">
      <c r="A43" s="205"/>
      <c r="B43" s="205"/>
      <c r="C43" s="201"/>
      <c r="D43" s="201"/>
      <c r="E43" s="201"/>
      <c r="F43" s="201"/>
      <c r="G43" s="204"/>
    </row>
    <row r="44" spans="1:7" ht="15">
      <c r="A44" s="205"/>
      <c r="B44" s="205"/>
      <c r="C44" s="203"/>
      <c r="D44" s="201"/>
      <c r="E44" s="201"/>
      <c r="F44" s="201"/>
      <c r="G44" s="204"/>
    </row>
    <row r="45" spans="1:7" ht="15">
      <c r="A45" s="205"/>
      <c r="B45" s="205"/>
      <c r="C45" s="203"/>
      <c r="D45" s="201"/>
      <c r="E45" s="201"/>
      <c r="F45" s="201"/>
      <c r="G45" s="204"/>
    </row>
    <row r="46" spans="1:7" ht="15">
      <c r="A46" s="205"/>
      <c r="B46" s="205"/>
      <c r="C46" s="203"/>
      <c r="D46" s="201"/>
      <c r="E46" s="201"/>
      <c r="F46" s="201"/>
      <c r="G46" s="204"/>
    </row>
    <row r="47" spans="1:7" ht="15">
      <c r="A47" s="205"/>
      <c r="B47" s="205"/>
      <c r="C47" s="203"/>
      <c r="D47" s="201"/>
      <c r="E47" s="201"/>
      <c r="F47" s="201"/>
      <c r="G47" s="204"/>
    </row>
    <row r="48" spans="1:7" ht="15">
      <c r="A48" s="205"/>
      <c r="B48" s="205"/>
      <c r="C48" s="201"/>
      <c r="D48" s="201"/>
      <c r="E48" s="201"/>
      <c r="F48" s="201"/>
      <c r="G48" s="204"/>
    </row>
    <row r="49" spans="1:7" ht="15">
      <c r="A49" s="205"/>
      <c r="B49" s="205"/>
      <c r="C49" s="203"/>
      <c r="D49" s="201"/>
      <c r="E49" s="201"/>
      <c r="F49" s="201"/>
      <c r="G49" s="204"/>
    </row>
    <row r="50" spans="1:7" ht="15">
      <c r="A50" s="205"/>
      <c r="B50" s="205"/>
      <c r="C50" s="203"/>
      <c r="D50" s="201"/>
      <c r="E50" s="201"/>
      <c r="F50" s="201"/>
      <c r="G50" s="204"/>
    </row>
    <row r="51" spans="1:7" ht="15">
      <c r="A51" s="205"/>
      <c r="B51" s="205"/>
      <c r="C51" s="203"/>
      <c r="D51" s="203"/>
      <c r="E51" s="203"/>
      <c r="F51" s="203"/>
      <c r="G51" s="204"/>
    </row>
    <row r="52" spans="1:7" ht="15">
      <c r="A52" s="205"/>
      <c r="B52" s="205"/>
      <c r="C52" s="203"/>
      <c r="D52" s="203"/>
      <c r="E52" s="203"/>
      <c r="F52" s="203"/>
      <c r="G52" s="204"/>
    </row>
    <row r="53" spans="1:7" ht="15">
      <c r="A53" s="205"/>
      <c r="B53" s="205"/>
      <c r="C53" s="201"/>
      <c r="D53" s="203"/>
      <c r="E53" s="203"/>
      <c r="F53" s="203"/>
      <c r="G53" s="202"/>
    </row>
    <row r="54" spans="1:7" ht="15">
      <c r="A54" s="205"/>
      <c r="B54" s="205"/>
      <c r="C54" s="203"/>
      <c r="D54" s="203"/>
      <c r="E54" s="203"/>
      <c r="F54" s="203"/>
      <c r="G54" s="204"/>
    </row>
    <row r="55" spans="1:7" ht="15">
      <c r="A55" s="205"/>
      <c r="B55" s="205"/>
      <c r="C55" s="203"/>
      <c r="D55" s="203"/>
      <c r="E55" s="203"/>
      <c r="F55" s="203"/>
      <c r="G55" s="204"/>
    </row>
    <row r="56" spans="1:7" ht="15">
      <c r="A56" s="205"/>
      <c r="B56" s="205"/>
      <c r="C56" s="203"/>
      <c r="D56" s="203"/>
      <c r="E56" s="203"/>
      <c r="F56" s="203"/>
      <c r="G56" s="204"/>
    </row>
    <row r="57" spans="1:7" ht="15">
      <c r="A57" s="205"/>
      <c r="B57" s="205"/>
      <c r="C57" s="203"/>
      <c r="D57" s="201"/>
      <c r="E57" s="201"/>
      <c r="F57" s="201"/>
      <c r="G57" s="204"/>
    </row>
    <row r="58" spans="1:7" ht="15">
      <c r="A58" s="205"/>
      <c r="B58" s="205"/>
      <c r="C58" s="203"/>
      <c r="D58" s="201"/>
      <c r="E58" s="201"/>
      <c r="F58" s="201"/>
      <c r="G58" s="204"/>
    </row>
    <row r="59" spans="1:7" ht="15">
      <c r="A59" s="205"/>
      <c r="B59" s="205"/>
      <c r="C59" s="203"/>
      <c r="D59" s="201"/>
      <c r="E59" s="201"/>
      <c r="F59" s="201"/>
      <c r="G59" s="202"/>
    </row>
    <row r="60" spans="1:7" ht="15">
      <c r="A60" s="205"/>
      <c r="B60" s="205"/>
      <c r="C60" s="203"/>
      <c r="D60" s="201"/>
      <c r="E60" s="201"/>
      <c r="F60" s="201"/>
      <c r="G60" s="204"/>
    </row>
    <row r="61" spans="1:7" ht="15">
      <c r="A61" s="205"/>
      <c r="B61" s="205"/>
      <c r="C61" s="203"/>
      <c r="D61" s="201"/>
      <c r="E61" s="201"/>
      <c r="F61" s="201"/>
      <c r="G61" s="204"/>
    </row>
    <row r="62" spans="1:7" ht="15">
      <c r="A62" s="205"/>
      <c r="B62" s="205"/>
      <c r="C62" s="203"/>
      <c r="D62" s="201"/>
      <c r="E62" s="201"/>
      <c r="F62" s="201"/>
      <c r="G62" s="204"/>
    </row>
    <row r="63" spans="1:7" ht="15">
      <c r="A63" s="205"/>
      <c r="B63" s="205"/>
      <c r="C63" s="203"/>
      <c r="D63" s="201"/>
      <c r="E63" s="201"/>
      <c r="F63" s="201"/>
      <c r="G63" s="204"/>
    </row>
    <row r="64" spans="1:7" ht="15">
      <c r="A64" s="205"/>
      <c r="B64" s="205"/>
      <c r="C64" s="203"/>
      <c r="D64" s="201"/>
      <c r="E64" s="201"/>
      <c r="F64" s="201"/>
      <c r="G64" s="204"/>
    </row>
    <row r="65" spans="1:7" ht="15">
      <c r="A65" s="205"/>
      <c r="B65" s="205"/>
      <c r="C65" s="203"/>
      <c r="D65" s="201"/>
      <c r="E65" s="201"/>
      <c r="F65" s="201"/>
      <c r="G65" s="204"/>
    </row>
    <row r="66" spans="1:7" ht="15">
      <c r="A66" s="205"/>
      <c r="B66" s="205"/>
      <c r="C66" s="203"/>
      <c r="D66" s="201"/>
      <c r="E66" s="201"/>
      <c r="F66" s="201"/>
      <c r="G66" s="204"/>
    </row>
    <row r="67" spans="1:7" ht="15">
      <c r="A67" s="205"/>
      <c r="B67" s="205"/>
      <c r="C67" s="203"/>
      <c r="D67" s="201"/>
      <c r="E67" s="201"/>
      <c r="F67" s="201"/>
      <c r="G67" s="204"/>
    </row>
    <row r="68" spans="1:7" ht="15">
      <c r="A68" s="205"/>
      <c r="B68" s="205"/>
      <c r="C68" s="201"/>
      <c r="D68" s="201"/>
      <c r="E68" s="201"/>
      <c r="F68" s="201"/>
      <c r="G68" s="204"/>
    </row>
    <row r="69" spans="1:7" ht="15">
      <c r="A69" s="205"/>
      <c r="B69" s="205"/>
      <c r="C69" s="203"/>
      <c r="D69" s="201"/>
      <c r="E69" s="201"/>
      <c r="F69" s="201"/>
      <c r="G69" s="204"/>
    </row>
    <row r="70" spans="1:7" ht="15">
      <c r="A70" s="205"/>
      <c r="B70" s="205"/>
      <c r="C70" s="203"/>
      <c r="D70" s="201"/>
      <c r="E70" s="201"/>
      <c r="F70" s="201"/>
      <c r="G70" s="204"/>
    </row>
    <row r="71" spans="1:7" ht="15">
      <c r="A71" s="205"/>
      <c r="B71" s="205"/>
      <c r="C71" s="203"/>
      <c r="D71" s="201"/>
      <c r="E71" s="201"/>
      <c r="F71" s="201"/>
      <c r="G71" s="204"/>
    </row>
    <row r="72" spans="1:7" ht="15">
      <c r="A72" s="205"/>
      <c r="B72" s="205"/>
      <c r="C72" s="203"/>
      <c r="D72" s="201"/>
      <c r="E72" s="201"/>
      <c r="F72" s="201"/>
      <c r="G72" s="204"/>
    </row>
    <row r="73" spans="1:7" ht="15">
      <c r="A73" s="205"/>
      <c r="B73" s="205"/>
      <c r="C73" s="203"/>
      <c r="D73" s="201"/>
      <c r="E73" s="201"/>
      <c r="F73" s="201"/>
      <c r="G73" s="204"/>
    </row>
    <row r="74" spans="1:7" ht="15">
      <c r="A74" s="205"/>
      <c r="B74" s="205"/>
      <c r="C74" s="201"/>
      <c r="D74" s="201"/>
      <c r="E74" s="201"/>
      <c r="F74" s="201"/>
      <c r="G74" s="204"/>
    </row>
    <row r="75" spans="1:7" ht="15">
      <c r="A75" s="205"/>
      <c r="B75" s="205"/>
      <c r="C75" s="203"/>
      <c r="D75" s="201"/>
      <c r="E75" s="201"/>
      <c r="F75" s="201"/>
      <c r="G75" s="204"/>
    </row>
    <row r="76" spans="1:7" ht="15">
      <c r="A76" s="205"/>
      <c r="B76" s="205"/>
      <c r="C76" s="201"/>
      <c r="D76" s="201"/>
      <c r="E76" s="201"/>
      <c r="F76" s="201"/>
      <c r="G76" s="202"/>
    </row>
    <row r="77" spans="1:7" ht="15">
      <c r="A77" s="205"/>
      <c r="B77" s="205"/>
      <c r="C77" s="203"/>
      <c r="D77" s="201"/>
      <c r="E77" s="201"/>
      <c r="F77" s="201"/>
      <c r="G77" s="204"/>
    </row>
    <row r="78" spans="1:7" ht="15">
      <c r="A78" s="205"/>
      <c r="B78" s="205"/>
      <c r="C78" s="203"/>
      <c r="D78" s="201"/>
      <c r="E78" s="201"/>
      <c r="F78" s="201"/>
      <c r="G78" s="204"/>
    </row>
    <row r="79" spans="1:7" ht="15">
      <c r="A79" s="205"/>
      <c r="B79" s="205"/>
      <c r="C79" s="201"/>
      <c r="D79" s="201"/>
      <c r="E79" s="201"/>
      <c r="F79" s="201"/>
      <c r="G79" s="204"/>
    </row>
    <row r="80" spans="1:7" ht="15">
      <c r="A80" s="205"/>
      <c r="B80" s="205"/>
      <c r="C80" s="203"/>
      <c r="D80" s="201"/>
      <c r="E80" s="201"/>
      <c r="F80" s="201"/>
      <c r="G80" s="204"/>
    </row>
    <row r="81" spans="1:7" ht="15">
      <c r="A81" s="205"/>
      <c r="B81" s="205"/>
      <c r="C81" s="201"/>
      <c r="D81" s="201"/>
      <c r="E81" s="201"/>
      <c r="F81" s="201"/>
      <c r="G81" s="202"/>
    </row>
    <row r="82" spans="1:7" ht="15">
      <c r="A82" s="205"/>
      <c r="B82" s="205"/>
      <c r="C82" s="203"/>
      <c r="D82" s="201"/>
      <c r="E82" s="201"/>
      <c r="F82" s="201"/>
      <c r="G82" s="204"/>
    </row>
    <row r="83" spans="1:7" ht="15">
      <c r="A83" s="205"/>
      <c r="B83" s="205"/>
      <c r="C83" s="203"/>
      <c r="D83" s="201"/>
      <c r="E83" s="201"/>
      <c r="F83" s="201"/>
      <c r="G83" s="204"/>
    </row>
    <row r="84" spans="1:7" ht="15">
      <c r="A84" s="205"/>
      <c r="B84" s="205"/>
      <c r="C84" s="203"/>
      <c r="D84" s="201"/>
      <c r="E84" s="201"/>
      <c r="F84" s="201"/>
      <c r="G84" s="204"/>
    </row>
    <row r="85" spans="1:7" ht="15">
      <c r="A85" s="205"/>
      <c r="B85" s="205"/>
      <c r="C85" s="201"/>
      <c r="D85" s="201"/>
      <c r="E85" s="201"/>
      <c r="F85" s="201"/>
      <c r="G85" s="204"/>
    </row>
    <row r="86" spans="1:7" ht="15">
      <c r="A86" s="205"/>
      <c r="B86" s="205"/>
      <c r="C86" s="203"/>
      <c r="D86" s="201"/>
      <c r="E86" s="201"/>
      <c r="F86" s="201"/>
      <c r="G86" s="204"/>
    </row>
    <row r="87" spans="1:7" ht="15">
      <c r="A87" s="205"/>
      <c r="B87" s="205"/>
      <c r="C87" s="203"/>
      <c r="D87" s="201"/>
      <c r="E87" s="201"/>
      <c r="F87" s="201"/>
      <c r="G87" s="204"/>
    </row>
    <row r="88" spans="1:7" ht="15">
      <c r="A88" s="205"/>
      <c r="B88" s="205"/>
      <c r="C88" s="203"/>
      <c r="D88" s="201"/>
      <c r="E88" s="201"/>
      <c r="F88" s="201"/>
      <c r="G88" s="204"/>
    </row>
    <row r="89" spans="1:7" ht="15">
      <c r="A89" s="205"/>
      <c r="B89" s="205"/>
      <c r="C89" s="203"/>
      <c r="D89" s="201"/>
      <c r="E89" s="201"/>
      <c r="F89" s="201"/>
      <c r="G89" s="204"/>
    </row>
    <row r="90" spans="1:7" ht="15">
      <c r="A90" s="205"/>
      <c r="B90" s="205"/>
      <c r="C90" s="201"/>
      <c r="D90" s="201"/>
      <c r="E90" s="201"/>
      <c r="F90" s="201"/>
      <c r="G90" s="204"/>
    </row>
    <row r="91" spans="1:7" ht="15">
      <c r="A91" s="205"/>
      <c r="B91" s="205"/>
      <c r="C91" s="203"/>
      <c r="D91" s="201"/>
      <c r="E91" s="201"/>
      <c r="F91" s="201"/>
      <c r="G91" s="204"/>
    </row>
    <row r="92" spans="1:7" ht="15">
      <c r="A92" s="205"/>
      <c r="B92" s="205"/>
      <c r="C92" s="203"/>
      <c r="D92" s="201"/>
      <c r="E92" s="201"/>
      <c r="F92" s="201"/>
      <c r="G92" s="204"/>
    </row>
    <row r="93" spans="1:7" ht="15">
      <c r="A93" s="205"/>
      <c r="B93" s="205"/>
      <c r="C93" s="203"/>
      <c r="D93" s="201"/>
      <c r="E93" s="201"/>
      <c r="F93" s="201"/>
      <c r="G93" s="204"/>
    </row>
    <row r="94" spans="1:7" ht="15">
      <c r="A94" s="205"/>
      <c r="B94" s="205"/>
      <c r="C94" s="203"/>
      <c r="D94" s="201"/>
      <c r="E94" s="201"/>
      <c r="F94" s="201"/>
      <c r="G94" s="204"/>
    </row>
    <row r="95" spans="1:7" ht="15">
      <c r="A95" s="205"/>
      <c r="B95" s="205"/>
      <c r="C95" s="203"/>
      <c r="D95" s="201"/>
      <c r="E95" s="201"/>
      <c r="F95" s="201"/>
      <c r="G95" s="204"/>
    </row>
    <row r="96" spans="1:7" ht="15">
      <c r="A96" s="205"/>
      <c r="B96" s="205"/>
      <c r="C96" s="201"/>
      <c r="D96" s="201"/>
      <c r="E96" s="201"/>
      <c r="F96" s="201"/>
      <c r="G96" s="204"/>
    </row>
    <row r="97" spans="1:7" ht="15">
      <c r="A97" s="205"/>
      <c r="B97" s="205"/>
      <c r="C97" s="203"/>
      <c r="D97" s="203"/>
      <c r="E97" s="203"/>
      <c r="F97" s="203"/>
      <c r="G97" s="204"/>
    </row>
    <row r="98" spans="1:7" ht="15">
      <c r="A98" s="205"/>
      <c r="B98" s="205"/>
      <c r="C98" s="203"/>
      <c r="D98" s="203"/>
      <c r="E98" s="203"/>
      <c r="F98" s="203"/>
      <c r="G98" s="204"/>
    </row>
    <row r="99" spans="1:7" ht="15">
      <c r="A99" s="205"/>
      <c r="B99" s="205"/>
      <c r="C99" s="201"/>
      <c r="D99" s="203"/>
      <c r="E99" s="203"/>
      <c r="F99" s="203"/>
      <c r="G99" s="202"/>
    </row>
    <row r="100" spans="1:7" ht="15">
      <c r="A100" s="205"/>
      <c r="B100" s="205"/>
      <c r="C100" s="201"/>
      <c r="D100" s="203"/>
      <c r="E100" s="203"/>
      <c r="F100" s="203"/>
      <c r="G100" s="204"/>
    </row>
    <row r="101" spans="1:7" ht="15">
      <c r="A101" s="205"/>
      <c r="B101" s="205"/>
      <c r="C101" s="203"/>
      <c r="D101" s="203"/>
      <c r="E101" s="203"/>
      <c r="F101" s="203"/>
      <c r="G101" s="204"/>
    </row>
    <row r="102" spans="1:7" ht="15">
      <c r="A102" s="205"/>
      <c r="B102" s="205"/>
      <c r="C102" s="203"/>
      <c r="D102" s="201"/>
      <c r="E102" s="201"/>
      <c r="F102" s="201"/>
      <c r="G102" s="204"/>
    </row>
    <row r="103" spans="1:7" ht="15">
      <c r="A103" s="205"/>
      <c r="B103" s="205"/>
      <c r="C103" s="203"/>
      <c r="D103" s="201"/>
      <c r="E103" s="201"/>
      <c r="F103" s="201"/>
      <c r="G103" s="204"/>
    </row>
    <row r="104" spans="1:7" ht="15">
      <c r="A104" s="205"/>
      <c r="B104" s="205"/>
      <c r="C104" s="203"/>
      <c r="D104" s="201"/>
      <c r="E104" s="201"/>
      <c r="F104" s="201"/>
      <c r="G104" s="204"/>
    </row>
    <row r="105" spans="1:7" ht="15">
      <c r="A105" s="205"/>
      <c r="B105" s="205"/>
      <c r="C105" s="201"/>
      <c r="D105" s="201"/>
      <c r="E105" s="201"/>
      <c r="F105" s="201"/>
      <c r="G105" s="202"/>
    </row>
    <row r="106" spans="1:7" ht="15">
      <c r="A106" s="205"/>
      <c r="B106" s="205"/>
      <c r="C106" s="201"/>
      <c r="D106" s="201"/>
      <c r="E106" s="201"/>
      <c r="F106" s="201"/>
      <c r="G106" s="204"/>
    </row>
    <row r="107" spans="1:7" ht="15">
      <c r="A107" s="205"/>
      <c r="B107" s="205"/>
      <c r="C107" s="203"/>
      <c r="D107" s="201"/>
      <c r="E107" s="201"/>
      <c r="F107" s="201"/>
      <c r="G107" s="204"/>
    </row>
    <row r="108" spans="1:7" ht="15">
      <c r="A108" s="205"/>
      <c r="B108" s="205"/>
      <c r="C108" s="201"/>
      <c r="D108" s="201"/>
      <c r="E108" s="201"/>
      <c r="F108" s="201"/>
      <c r="G108" s="204"/>
    </row>
    <row r="109" spans="1:7" ht="15">
      <c r="A109" s="205"/>
      <c r="B109" s="205"/>
      <c r="C109" s="203"/>
      <c r="D109" s="201"/>
      <c r="E109" s="201"/>
      <c r="F109" s="201"/>
      <c r="G109" s="204"/>
    </row>
    <row r="110" spans="1:7" ht="15">
      <c r="A110" s="205"/>
      <c r="B110" s="205"/>
      <c r="C110" s="201"/>
      <c r="D110" s="201"/>
      <c r="E110" s="201"/>
      <c r="F110" s="201"/>
      <c r="G110" s="202"/>
    </row>
    <row r="111" spans="1:7" ht="15">
      <c r="A111" s="205"/>
      <c r="B111" s="205"/>
      <c r="C111" s="203"/>
      <c r="D111" s="201"/>
      <c r="E111" s="201"/>
      <c r="F111" s="201"/>
      <c r="G111" s="204"/>
    </row>
    <row r="112" spans="1:7" ht="15">
      <c r="A112" s="205"/>
      <c r="B112" s="205"/>
      <c r="C112" s="203"/>
      <c r="D112" s="201"/>
      <c r="E112" s="201"/>
      <c r="F112" s="201"/>
      <c r="G112" s="204"/>
    </row>
    <row r="113" spans="1:7" ht="15">
      <c r="A113" s="205"/>
      <c r="B113" s="205"/>
      <c r="C113" s="203"/>
      <c r="D113" s="201"/>
      <c r="E113" s="201"/>
      <c r="F113" s="201"/>
      <c r="G113" s="204"/>
    </row>
    <row r="114" spans="1:7" ht="15">
      <c r="A114" s="205"/>
      <c r="B114" s="205"/>
      <c r="C114" s="203"/>
      <c r="D114" s="201"/>
      <c r="E114" s="201"/>
      <c r="F114" s="201"/>
      <c r="G114" s="204"/>
    </row>
    <row r="115" spans="1:7" ht="15">
      <c r="A115" s="205"/>
      <c r="B115" s="205"/>
      <c r="C115" s="201"/>
      <c r="D115" s="201"/>
      <c r="E115" s="201"/>
      <c r="F115" s="201"/>
      <c r="G115" s="204"/>
    </row>
    <row r="116" spans="1:7" ht="15">
      <c r="A116" s="205"/>
      <c r="B116" s="205"/>
      <c r="C116" s="203"/>
      <c r="D116" s="201"/>
      <c r="E116" s="201"/>
      <c r="F116" s="201"/>
      <c r="G116" s="204"/>
    </row>
    <row r="117" spans="1:7" ht="15">
      <c r="A117" s="205"/>
      <c r="B117" s="205"/>
      <c r="C117" s="203"/>
      <c r="D117" s="201"/>
      <c r="E117" s="201"/>
      <c r="F117" s="201"/>
      <c r="G117" s="204"/>
    </row>
    <row r="118" spans="1:7" ht="15">
      <c r="A118" s="205"/>
      <c r="B118" s="205"/>
      <c r="C118" s="203"/>
      <c r="D118" s="201"/>
      <c r="E118" s="201"/>
      <c r="F118" s="201"/>
      <c r="G118" s="204"/>
    </row>
    <row r="119" spans="1:7" ht="15">
      <c r="A119" s="205"/>
      <c r="B119" s="205"/>
      <c r="C119" s="203"/>
      <c r="D119" s="201"/>
      <c r="E119" s="201"/>
      <c r="F119" s="201"/>
      <c r="G119" s="204"/>
    </row>
    <row r="120" spans="1:7" ht="15">
      <c r="A120" s="205"/>
      <c r="B120" s="205"/>
      <c r="C120" s="203"/>
      <c r="D120" s="201"/>
      <c r="E120" s="201"/>
      <c r="F120" s="201"/>
      <c r="G120" s="204"/>
    </row>
    <row r="121" spans="1:7" ht="15">
      <c r="A121" s="205"/>
      <c r="B121" s="205"/>
      <c r="C121" s="201"/>
      <c r="D121" s="201"/>
      <c r="E121" s="201"/>
      <c r="F121" s="201"/>
      <c r="G121" s="204"/>
    </row>
    <row r="122" spans="1:7" ht="15">
      <c r="A122" s="205"/>
      <c r="B122" s="205"/>
      <c r="C122" s="203"/>
      <c r="D122" s="201"/>
      <c r="E122" s="201"/>
      <c r="F122" s="201"/>
      <c r="G122" s="204"/>
    </row>
    <row r="123" spans="1:7" ht="15">
      <c r="A123" s="205"/>
      <c r="B123" s="205"/>
      <c r="C123" s="203"/>
      <c r="D123" s="201"/>
      <c r="E123" s="201"/>
      <c r="F123" s="201"/>
      <c r="G123" s="204"/>
    </row>
    <row r="124" spans="1:7" ht="15">
      <c r="A124" s="205"/>
      <c r="B124" s="205"/>
      <c r="C124" s="203"/>
      <c r="D124" s="201"/>
      <c r="E124" s="201"/>
      <c r="F124" s="201"/>
      <c r="G124" s="204"/>
    </row>
    <row r="125" spans="1:7" ht="15">
      <c r="A125" s="205"/>
      <c r="B125" s="205"/>
      <c r="C125" s="203"/>
      <c r="D125" s="201"/>
      <c r="E125" s="201"/>
      <c r="F125" s="201"/>
      <c r="G125" s="204"/>
    </row>
    <row r="126" spans="1:7" ht="15">
      <c r="A126" s="205"/>
      <c r="B126" s="205"/>
      <c r="C126" s="201"/>
      <c r="D126" s="201"/>
      <c r="E126" s="201"/>
      <c r="F126" s="201"/>
      <c r="G126" s="202"/>
    </row>
    <row r="127" spans="1:7" ht="15">
      <c r="A127" s="205"/>
      <c r="B127" s="205"/>
      <c r="C127" s="203"/>
      <c r="D127" s="201"/>
      <c r="E127" s="201"/>
      <c r="F127" s="201"/>
      <c r="G127" s="202"/>
    </row>
    <row r="128" spans="1:7" ht="15">
      <c r="A128" s="205"/>
      <c r="B128" s="205"/>
      <c r="C128" s="203"/>
      <c r="D128" s="201"/>
      <c r="E128" s="201"/>
      <c r="F128" s="201"/>
      <c r="G128" s="202"/>
    </row>
    <row r="129" spans="1:7" ht="15">
      <c r="A129" s="205"/>
      <c r="B129" s="205"/>
      <c r="C129" s="201"/>
      <c r="D129" s="201"/>
      <c r="E129" s="201"/>
      <c r="F129" s="201"/>
      <c r="G129" s="202"/>
    </row>
    <row r="130" spans="1:7" ht="15">
      <c r="A130" s="205"/>
      <c r="B130" s="205"/>
      <c r="C130" s="203"/>
      <c r="D130" s="201"/>
      <c r="E130" s="201"/>
      <c r="F130" s="201"/>
      <c r="G130" s="204"/>
    </row>
    <row r="131" spans="1:7" ht="15">
      <c r="A131" s="205"/>
      <c r="B131" s="205"/>
      <c r="C131" s="203"/>
      <c r="D131" s="201"/>
      <c r="E131" s="201"/>
      <c r="F131" s="201"/>
      <c r="G131" s="204"/>
    </row>
    <row r="132" spans="1:7" ht="15">
      <c r="A132" s="205"/>
      <c r="B132" s="205"/>
      <c r="C132" s="203"/>
      <c r="D132" s="201"/>
      <c r="E132" s="201"/>
      <c r="F132" s="201"/>
      <c r="G132" s="204"/>
    </row>
    <row r="133" spans="1:7" ht="15">
      <c r="A133" s="205"/>
      <c r="B133" s="205"/>
      <c r="C133" s="203"/>
      <c r="D133" s="201"/>
      <c r="E133" s="201"/>
      <c r="F133" s="201"/>
      <c r="G133" s="202"/>
    </row>
    <row r="134" spans="1:7" ht="15">
      <c r="A134" s="205"/>
      <c r="B134" s="205"/>
      <c r="C134" s="201"/>
      <c r="D134" s="201"/>
      <c r="E134" s="201"/>
      <c r="F134" s="201"/>
      <c r="G134" s="204"/>
    </row>
    <row r="135" spans="1:7" ht="15">
      <c r="A135" s="205"/>
      <c r="B135" s="205"/>
      <c r="C135" s="203"/>
      <c r="D135" s="201"/>
      <c r="E135" s="201"/>
      <c r="F135" s="201"/>
      <c r="G135" s="204"/>
    </row>
    <row r="136" spans="1:7" ht="15">
      <c r="A136" s="205"/>
      <c r="B136" s="205"/>
      <c r="C136" s="201"/>
      <c r="D136" s="201"/>
      <c r="E136" s="201"/>
      <c r="F136" s="201"/>
      <c r="G136" s="202"/>
    </row>
    <row r="137" spans="1:7" ht="15">
      <c r="A137" s="205"/>
      <c r="B137" s="205"/>
      <c r="C137" s="203"/>
      <c r="D137" s="201"/>
      <c r="E137" s="201"/>
      <c r="F137" s="201"/>
      <c r="G137" s="202"/>
    </row>
    <row r="138" spans="1:7" ht="15">
      <c r="A138" s="205"/>
      <c r="B138" s="205"/>
      <c r="C138" s="201"/>
      <c r="D138" s="201"/>
      <c r="E138" s="201"/>
      <c r="F138" s="201"/>
      <c r="G138" s="202"/>
    </row>
    <row r="139" spans="1:7" ht="15">
      <c r="A139" s="205"/>
      <c r="B139" s="205"/>
      <c r="C139" s="201"/>
      <c r="D139" s="201"/>
      <c r="E139" s="201"/>
      <c r="F139" s="201"/>
      <c r="G139" s="202"/>
    </row>
    <row r="140" spans="1:7" ht="15">
      <c r="A140" s="205"/>
      <c r="B140" s="205"/>
      <c r="C140" s="203"/>
      <c r="D140" s="201"/>
      <c r="E140" s="201"/>
      <c r="F140" s="201"/>
      <c r="G140" s="204"/>
    </row>
    <row r="141" spans="1:7" ht="15">
      <c r="A141" s="205"/>
      <c r="B141" s="205"/>
      <c r="C141" s="203"/>
      <c r="D141" s="201"/>
      <c r="E141" s="201"/>
      <c r="F141" s="201"/>
      <c r="G141" s="204"/>
    </row>
    <row r="142" spans="1:7" ht="15">
      <c r="A142" s="205"/>
      <c r="B142" s="205"/>
      <c r="C142" s="203"/>
      <c r="D142" s="201"/>
      <c r="E142" s="201"/>
      <c r="F142" s="201"/>
      <c r="G142" s="204"/>
    </row>
    <row r="143" spans="1:7" ht="15">
      <c r="A143" s="205"/>
      <c r="B143" s="205"/>
      <c r="C143" s="203"/>
      <c r="D143" s="201"/>
      <c r="E143" s="201"/>
      <c r="F143" s="201"/>
      <c r="G143" s="202"/>
    </row>
    <row r="144" spans="1:7" ht="15">
      <c r="A144" s="205"/>
      <c r="B144" s="205"/>
      <c r="C144" s="201"/>
      <c r="D144" s="201"/>
      <c r="E144" s="201"/>
      <c r="F144" s="201"/>
      <c r="G144" s="202"/>
    </row>
    <row r="145" spans="1:7" ht="15">
      <c r="A145" s="205"/>
      <c r="B145" s="205"/>
      <c r="C145" s="203"/>
      <c r="D145" s="201"/>
      <c r="E145" s="201"/>
      <c r="F145" s="201"/>
      <c r="G145" s="204"/>
    </row>
    <row r="146" spans="1:7" ht="15">
      <c r="A146" s="205"/>
      <c r="B146" s="205"/>
      <c r="C146" s="201"/>
      <c r="D146" s="201"/>
      <c r="E146" s="201"/>
      <c r="F146" s="201"/>
      <c r="G146" s="204"/>
    </row>
    <row r="147" spans="1:7" ht="15">
      <c r="A147" s="205"/>
      <c r="B147" s="205"/>
      <c r="C147" s="201"/>
      <c r="D147" s="201"/>
      <c r="E147" s="201"/>
      <c r="F147" s="201"/>
      <c r="G147" s="204"/>
    </row>
    <row r="148" spans="1:7" ht="15">
      <c r="A148" s="205"/>
      <c r="B148" s="205"/>
      <c r="C148" s="203"/>
      <c r="D148" s="201"/>
      <c r="E148" s="201"/>
      <c r="F148" s="201"/>
      <c r="G148" s="204"/>
    </row>
    <row r="149" spans="1:7" ht="15">
      <c r="A149" s="205"/>
      <c r="B149" s="205"/>
      <c r="C149" s="203"/>
      <c r="D149" s="201"/>
      <c r="E149" s="201"/>
      <c r="F149" s="201"/>
      <c r="G149" s="204"/>
    </row>
    <row r="150" spans="1:7" ht="15">
      <c r="A150" s="205"/>
      <c r="B150" s="205"/>
      <c r="C150" s="201"/>
      <c r="D150" s="201"/>
      <c r="E150" s="201"/>
      <c r="F150" s="201"/>
      <c r="G150" s="204"/>
    </row>
    <row r="151" spans="1:7" ht="15">
      <c r="A151" s="205"/>
      <c r="B151" s="205"/>
      <c r="C151" s="203"/>
      <c r="D151" s="201"/>
      <c r="E151" s="201"/>
      <c r="F151" s="201"/>
      <c r="G151" s="204"/>
    </row>
    <row r="152" spans="1:7" ht="15">
      <c r="A152" s="205"/>
      <c r="B152" s="205"/>
      <c r="C152" s="201"/>
      <c r="D152" s="201"/>
      <c r="E152" s="201"/>
      <c r="F152" s="201"/>
      <c r="G152" s="204"/>
    </row>
    <row r="153" spans="1:7" ht="15">
      <c r="A153" s="205"/>
      <c r="B153" s="205"/>
      <c r="C153" s="203"/>
      <c r="D153" s="201"/>
      <c r="E153" s="201"/>
      <c r="F153" s="201"/>
      <c r="G153" s="204"/>
    </row>
    <row r="154" spans="1:7" ht="15">
      <c r="A154" s="205"/>
      <c r="B154" s="205"/>
      <c r="C154" s="203"/>
      <c r="D154" s="201"/>
      <c r="E154" s="201"/>
      <c r="F154" s="201"/>
      <c r="G154" s="202"/>
    </row>
    <row r="155" spans="1:7" ht="15">
      <c r="A155" s="205"/>
      <c r="B155" s="205"/>
      <c r="C155" s="203"/>
      <c r="D155" s="201"/>
      <c r="E155" s="201"/>
      <c r="F155" s="201"/>
      <c r="G155" s="204"/>
    </row>
    <row r="156" spans="1:7" ht="15">
      <c r="A156" s="205"/>
      <c r="B156" s="205"/>
      <c r="C156" s="203"/>
      <c r="D156" s="201"/>
      <c r="E156" s="201"/>
      <c r="F156" s="201"/>
      <c r="G156" s="204"/>
    </row>
    <row r="157" spans="1:7" ht="15">
      <c r="A157" s="205"/>
      <c r="B157" s="205"/>
      <c r="C157" s="203"/>
      <c r="D157" s="201"/>
      <c r="E157" s="201"/>
      <c r="F157" s="201"/>
      <c r="G157" s="204"/>
    </row>
    <row r="158" spans="1:7" ht="15">
      <c r="A158" s="205"/>
      <c r="B158" s="205"/>
      <c r="C158" s="203"/>
      <c r="D158" s="201"/>
      <c r="E158" s="201"/>
      <c r="F158" s="201"/>
      <c r="G158" s="204"/>
    </row>
    <row r="159" spans="1:7" ht="15">
      <c r="A159" s="205"/>
      <c r="B159" s="205"/>
      <c r="C159" s="203"/>
      <c r="D159" s="201"/>
      <c r="E159" s="201"/>
      <c r="F159" s="201"/>
      <c r="G159" s="204"/>
    </row>
    <row r="160" spans="1:7" ht="15">
      <c r="A160" s="205"/>
      <c r="B160" s="205"/>
      <c r="C160" s="201"/>
      <c r="D160" s="201"/>
      <c r="E160" s="201"/>
      <c r="F160" s="201"/>
      <c r="G160" s="204"/>
    </row>
    <row r="161" spans="1:7" ht="15">
      <c r="A161" s="205"/>
      <c r="B161" s="205"/>
      <c r="C161" s="203"/>
      <c r="D161" s="201"/>
      <c r="E161" s="201"/>
      <c r="F161" s="201"/>
      <c r="G161" s="204"/>
    </row>
    <row r="162" spans="1:7" ht="15">
      <c r="A162" s="205"/>
      <c r="B162" s="205"/>
      <c r="C162" s="201"/>
      <c r="D162" s="201"/>
      <c r="E162" s="201"/>
      <c r="F162" s="201"/>
      <c r="G162" s="202"/>
    </row>
    <row r="163" spans="1:7" ht="15">
      <c r="A163" s="205"/>
      <c r="B163" s="205"/>
      <c r="C163" s="203"/>
      <c r="D163" s="201"/>
      <c r="E163" s="201"/>
      <c r="F163" s="201"/>
      <c r="G163" s="204"/>
    </row>
    <row r="164" spans="1:7" ht="15">
      <c r="A164" s="205"/>
      <c r="B164" s="205"/>
      <c r="C164" s="203"/>
      <c r="D164" s="201"/>
      <c r="E164" s="201"/>
      <c r="F164" s="201"/>
      <c r="G164" s="204"/>
    </row>
    <row r="165" spans="1:7" ht="15">
      <c r="A165" s="205"/>
      <c r="B165" s="205"/>
      <c r="C165" s="201"/>
      <c r="D165" s="201"/>
      <c r="E165" s="201"/>
      <c r="F165" s="201"/>
      <c r="G165" s="204"/>
    </row>
    <row r="166" spans="1:7" ht="15">
      <c r="A166" s="205"/>
      <c r="B166" s="205"/>
      <c r="C166" s="201"/>
      <c r="D166" s="201"/>
      <c r="E166" s="201"/>
      <c r="F166" s="201"/>
      <c r="G166" s="204"/>
    </row>
    <row r="167" spans="1:7" ht="15">
      <c r="A167" s="205"/>
      <c r="B167" s="205"/>
      <c r="C167" s="203"/>
      <c r="D167" s="201"/>
      <c r="E167" s="201"/>
      <c r="F167" s="201"/>
      <c r="G167" s="204"/>
    </row>
    <row r="168" spans="1:7" ht="15">
      <c r="A168" s="205"/>
      <c r="B168" s="205"/>
      <c r="C168" s="201"/>
      <c r="D168" s="201"/>
      <c r="E168" s="201"/>
      <c r="F168" s="201"/>
      <c r="G168" s="202"/>
    </row>
    <row r="169" spans="1:7" ht="15">
      <c r="A169" s="205"/>
      <c r="B169" s="205"/>
      <c r="C169" s="203"/>
      <c r="D169" s="201"/>
      <c r="E169" s="201"/>
      <c r="F169" s="201"/>
      <c r="G169" s="204"/>
    </row>
    <row r="170" spans="1:7" ht="15">
      <c r="A170" s="205"/>
      <c r="B170" s="205"/>
      <c r="C170" s="203"/>
      <c r="D170" s="201"/>
      <c r="E170" s="201"/>
      <c r="F170" s="201"/>
      <c r="G170" s="204"/>
    </row>
    <row r="171" spans="1:7" ht="15">
      <c r="A171" s="205"/>
      <c r="B171" s="205"/>
      <c r="C171" s="203"/>
      <c r="D171" s="201"/>
      <c r="E171" s="201"/>
      <c r="F171" s="201"/>
      <c r="G171" s="204"/>
    </row>
    <row r="172" spans="1:7" ht="15">
      <c r="A172" s="205"/>
      <c r="B172" s="205"/>
      <c r="C172" s="203"/>
      <c r="D172" s="201"/>
      <c r="E172" s="201"/>
      <c r="F172" s="201"/>
      <c r="G172" s="204"/>
    </row>
    <row r="173" spans="1:7" ht="15">
      <c r="A173" s="205"/>
      <c r="B173" s="205"/>
      <c r="C173" s="203"/>
      <c r="D173" s="201"/>
      <c r="E173" s="201"/>
      <c r="F173" s="201"/>
      <c r="G173" s="204"/>
    </row>
    <row r="174" spans="1:7" ht="15">
      <c r="A174" s="205"/>
      <c r="B174" s="205"/>
      <c r="C174" s="201"/>
      <c r="D174" s="201"/>
      <c r="E174" s="201"/>
      <c r="F174" s="201"/>
      <c r="G174" s="202"/>
    </row>
    <row r="175" spans="1:7" ht="15">
      <c r="A175" s="205"/>
      <c r="B175" s="205"/>
      <c r="C175" s="203"/>
      <c r="D175" s="201"/>
      <c r="E175" s="201"/>
      <c r="F175" s="201"/>
      <c r="G175" s="204"/>
    </row>
    <row r="176" spans="1:7" ht="15">
      <c r="A176" s="205"/>
      <c r="B176" s="205"/>
      <c r="C176" s="201"/>
      <c r="D176" s="201"/>
      <c r="E176" s="201"/>
      <c r="F176" s="201"/>
      <c r="G176" s="204"/>
    </row>
    <row r="177" spans="1:7" ht="15">
      <c r="A177" s="205"/>
      <c r="B177" s="205"/>
      <c r="C177" s="203"/>
      <c r="D177" s="201"/>
      <c r="E177" s="201"/>
      <c r="F177" s="201"/>
      <c r="G177" s="204"/>
    </row>
    <row r="178" spans="1:7" ht="15">
      <c r="A178" s="205"/>
      <c r="B178" s="205"/>
      <c r="C178" s="201"/>
      <c r="D178" s="201"/>
      <c r="E178" s="201"/>
      <c r="F178" s="201"/>
      <c r="G178" s="202"/>
    </row>
    <row r="179" spans="1:7" ht="15">
      <c r="A179" s="205"/>
      <c r="B179" s="205"/>
      <c r="C179" s="203"/>
      <c r="D179" s="201"/>
      <c r="E179" s="201"/>
      <c r="F179" s="201"/>
      <c r="G179" s="204"/>
    </row>
    <row r="180" spans="1:7" ht="15">
      <c r="A180" s="205"/>
      <c r="B180" s="205"/>
      <c r="C180" s="203"/>
      <c r="D180" s="201"/>
      <c r="E180" s="201"/>
      <c r="F180" s="201"/>
      <c r="G180" s="204"/>
    </row>
    <row r="181" spans="1:7" ht="15">
      <c r="A181" s="205"/>
      <c r="B181" s="205"/>
      <c r="C181" s="203"/>
      <c r="D181" s="201"/>
      <c r="E181" s="201"/>
      <c r="F181" s="201"/>
      <c r="G181" s="204"/>
    </row>
    <row r="182" spans="1:7" ht="15">
      <c r="A182" s="205"/>
      <c r="B182" s="205"/>
      <c r="C182" s="203"/>
      <c r="D182" s="201"/>
      <c r="E182" s="201"/>
      <c r="F182" s="201"/>
      <c r="G182" s="202"/>
    </row>
    <row r="183" spans="1:7" ht="15">
      <c r="A183" s="205"/>
      <c r="B183" s="205"/>
      <c r="C183" s="203"/>
      <c r="D183" s="201"/>
      <c r="E183" s="201"/>
      <c r="F183" s="201"/>
      <c r="G183" s="204"/>
    </row>
    <row r="184" spans="1:7" ht="15">
      <c r="A184" s="205"/>
      <c r="B184" s="205"/>
      <c r="C184" s="203"/>
      <c r="D184" s="201"/>
      <c r="E184" s="201"/>
      <c r="F184" s="201"/>
      <c r="G184" s="204"/>
    </row>
    <row r="185" spans="1:7" ht="15">
      <c r="A185" s="205"/>
      <c r="B185" s="205"/>
      <c r="C185" s="203"/>
      <c r="D185" s="201"/>
      <c r="E185" s="201"/>
      <c r="F185" s="201"/>
      <c r="G185" s="204"/>
    </row>
    <row r="186" spans="1:7" ht="15">
      <c r="A186" s="205"/>
      <c r="B186" s="205"/>
      <c r="C186" s="203"/>
      <c r="D186" s="201"/>
      <c r="E186" s="201"/>
      <c r="F186" s="201"/>
      <c r="G186" s="204"/>
    </row>
    <row r="187" spans="1:7" ht="15">
      <c r="A187" s="205"/>
      <c r="B187" s="205"/>
      <c r="C187" s="203"/>
      <c r="D187" s="201"/>
      <c r="E187" s="201"/>
      <c r="F187" s="201"/>
      <c r="G187" s="204"/>
    </row>
    <row r="188" spans="1:7" ht="15">
      <c r="A188" s="205"/>
      <c r="B188" s="205"/>
      <c r="C188" s="203"/>
      <c r="D188" s="201"/>
      <c r="E188" s="201"/>
      <c r="F188" s="201"/>
      <c r="G188" s="204"/>
    </row>
    <row r="189" spans="1:7" ht="15">
      <c r="A189" s="205"/>
      <c r="B189" s="205"/>
      <c r="C189" s="201"/>
      <c r="D189" s="201"/>
      <c r="E189" s="201"/>
      <c r="F189" s="201"/>
      <c r="G189" s="204"/>
    </row>
    <row r="190" spans="1:7" ht="15">
      <c r="A190" s="205"/>
      <c r="B190" s="205"/>
      <c r="C190" s="203"/>
      <c r="D190" s="201"/>
      <c r="E190" s="201"/>
      <c r="F190" s="201"/>
      <c r="G190" s="204"/>
    </row>
    <row r="191" spans="1:7" ht="15">
      <c r="A191" s="205"/>
      <c r="B191" s="205"/>
      <c r="C191" s="203"/>
      <c r="D191" s="201"/>
      <c r="E191" s="201"/>
      <c r="F191" s="201"/>
      <c r="G191" s="202"/>
    </row>
    <row r="192" spans="1:7" ht="15">
      <c r="A192" s="205"/>
      <c r="B192" s="205"/>
      <c r="C192" s="203"/>
      <c r="D192" s="201"/>
      <c r="E192" s="201"/>
      <c r="F192" s="201"/>
      <c r="G192" s="204"/>
    </row>
    <row r="193" spans="1:7" ht="15">
      <c r="A193" s="205"/>
      <c r="B193" s="205"/>
      <c r="C193" s="203"/>
      <c r="D193" s="201"/>
      <c r="E193" s="201"/>
      <c r="F193" s="201"/>
      <c r="G193" s="204"/>
    </row>
    <row r="194" spans="1:7" ht="15">
      <c r="A194" s="205"/>
      <c r="B194" s="205"/>
      <c r="C194" s="203"/>
      <c r="D194" s="201"/>
      <c r="E194" s="201"/>
      <c r="F194" s="201"/>
      <c r="G194" s="204"/>
    </row>
    <row r="195" spans="1:7" ht="15">
      <c r="A195" s="205"/>
      <c r="B195" s="205"/>
      <c r="C195" s="203"/>
      <c r="D195" s="201"/>
      <c r="E195" s="201"/>
      <c r="F195" s="201"/>
      <c r="G195" s="204"/>
    </row>
    <row r="196" spans="1:7" ht="15">
      <c r="A196" s="205"/>
      <c r="B196" s="205"/>
      <c r="C196" s="203"/>
      <c r="D196" s="201"/>
      <c r="E196" s="201"/>
      <c r="F196" s="201"/>
      <c r="G196" s="204"/>
    </row>
    <row r="197" spans="1:7" ht="15">
      <c r="A197" s="205"/>
      <c r="B197" s="205"/>
      <c r="C197" s="203"/>
      <c r="D197" s="201"/>
      <c r="E197" s="201"/>
      <c r="F197" s="201"/>
      <c r="G197" s="204"/>
    </row>
    <row r="198" spans="1:7" ht="15">
      <c r="A198" s="205"/>
      <c r="B198" s="205"/>
      <c r="C198" s="203"/>
      <c r="D198" s="201"/>
      <c r="E198" s="201"/>
      <c r="F198" s="201"/>
      <c r="G198" s="204"/>
    </row>
    <row r="199" spans="1:7" ht="15">
      <c r="A199" s="205"/>
      <c r="B199" s="205"/>
      <c r="C199" s="203"/>
      <c r="D199" s="201"/>
      <c r="E199" s="201"/>
      <c r="F199" s="201"/>
      <c r="G199" s="204"/>
    </row>
    <row r="200" spans="1:7" ht="15">
      <c r="A200" s="205"/>
      <c r="B200" s="205"/>
      <c r="C200" s="203"/>
      <c r="D200" s="201"/>
      <c r="E200" s="201"/>
      <c r="F200" s="201"/>
      <c r="G200" s="204"/>
    </row>
    <row r="201" spans="1:7" ht="15">
      <c r="A201" s="205"/>
      <c r="B201" s="205"/>
      <c r="C201" s="201"/>
      <c r="D201" s="201"/>
      <c r="E201" s="201"/>
      <c r="F201" s="201"/>
      <c r="G201" s="204"/>
    </row>
    <row r="202" spans="1:7" ht="15">
      <c r="A202" s="205"/>
      <c r="B202" s="205"/>
      <c r="C202" s="203"/>
      <c r="D202" s="201"/>
      <c r="E202" s="201"/>
      <c r="F202" s="201"/>
      <c r="G202" s="204"/>
    </row>
    <row r="203" spans="1:7" ht="15">
      <c r="A203" s="205"/>
      <c r="B203" s="205"/>
      <c r="C203" s="203"/>
      <c r="D203" s="201"/>
      <c r="E203" s="201"/>
      <c r="F203" s="201"/>
      <c r="G203" s="204"/>
    </row>
    <row r="204" spans="1:7" ht="15">
      <c r="A204" s="205"/>
      <c r="B204" s="205"/>
      <c r="C204" s="203"/>
      <c r="D204" s="201"/>
      <c r="E204" s="201"/>
      <c r="F204" s="201"/>
      <c r="G204" s="204"/>
    </row>
    <row r="205" spans="1:7" ht="15">
      <c r="A205" s="205"/>
      <c r="B205" s="205"/>
      <c r="C205" s="201"/>
      <c r="D205" s="201"/>
      <c r="E205" s="201"/>
      <c r="F205" s="201"/>
      <c r="G205" s="202"/>
    </row>
    <row r="206" spans="1:7" ht="15">
      <c r="A206" s="205"/>
      <c r="B206" s="205"/>
      <c r="C206" s="203"/>
      <c r="D206" s="201"/>
      <c r="E206" s="201"/>
      <c r="F206" s="201"/>
      <c r="G206" s="204"/>
    </row>
    <row r="207" spans="1:7" ht="15">
      <c r="A207" s="205"/>
      <c r="B207" s="205"/>
      <c r="C207" s="201"/>
      <c r="D207" s="201"/>
      <c r="E207" s="201"/>
      <c r="F207" s="201"/>
      <c r="G207" s="204"/>
    </row>
    <row r="208" spans="1:7" ht="15">
      <c r="A208" s="205"/>
      <c r="B208" s="205"/>
      <c r="C208" s="201"/>
      <c r="D208" s="201"/>
      <c r="E208" s="201"/>
      <c r="F208" s="201"/>
      <c r="G208" s="204"/>
    </row>
    <row r="209" spans="1:7" ht="15">
      <c r="A209" s="205"/>
      <c r="B209" s="205"/>
      <c r="C209" s="203"/>
      <c r="D209" s="201"/>
      <c r="E209" s="201"/>
      <c r="F209" s="201"/>
      <c r="G209" s="204"/>
    </row>
    <row r="210" spans="1:7" ht="15">
      <c r="A210" s="205"/>
      <c r="B210" s="205"/>
      <c r="C210" s="201"/>
      <c r="D210" s="201"/>
      <c r="E210" s="201"/>
      <c r="F210" s="201"/>
      <c r="G210" s="202"/>
    </row>
    <row r="211" spans="1:7" ht="15">
      <c r="A211" s="205"/>
      <c r="B211" s="205"/>
      <c r="C211" s="203"/>
      <c r="D211" s="201"/>
      <c r="E211" s="201"/>
      <c r="F211" s="201"/>
      <c r="G211" s="204"/>
    </row>
    <row r="212" spans="1:7" ht="15">
      <c r="A212" s="205"/>
      <c r="B212" s="205"/>
      <c r="C212" s="203"/>
      <c r="D212" s="201"/>
      <c r="E212" s="201"/>
      <c r="F212" s="201"/>
      <c r="G212" s="204"/>
    </row>
    <row r="213" spans="1:7" ht="15">
      <c r="A213" s="205"/>
      <c r="B213" s="205"/>
      <c r="C213" s="203"/>
      <c r="D213" s="201"/>
      <c r="E213" s="201"/>
      <c r="F213" s="201"/>
      <c r="G213" s="204"/>
    </row>
    <row r="214" spans="1:7" ht="15">
      <c r="A214" s="205"/>
      <c r="B214" s="205"/>
      <c r="C214" s="203"/>
      <c r="D214" s="201"/>
      <c r="E214" s="201"/>
      <c r="F214" s="201"/>
      <c r="G214" s="204"/>
    </row>
    <row r="215" spans="1:7" ht="15">
      <c r="A215" s="205"/>
      <c r="B215" s="205"/>
      <c r="C215" s="201"/>
      <c r="D215" s="201"/>
      <c r="E215" s="201"/>
      <c r="F215" s="201"/>
      <c r="G215" s="204"/>
    </row>
    <row r="216" spans="1:7" ht="15">
      <c r="A216" s="205"/>
      <c r="B216" s="205"/>
      <c r="C216" s="203"/>
      <c r="D216" s="201"/>
      <c r="E216" s="201"/>
      <c r="F216" s="201"/>
      <c r="G216" s="204"/>
    </row>
    <row r="217" spans="1:7" ht="15">
      <c r="A217" s="205"/>
      <c r="B217" s="205"/>
      <c r="C217" s="203"/>
      <c r="D217" s="201"/>
      <c r="E217" s="201"/>
      <c r="F217" s="201"/>
      <c r="G217" s="204"/>
    </row>
    <row r="218" spans="1:7" ht="15">
      <c r="A218" s="205"/>
      <c r="B218" s="205"/>
      <c r="C218" s="203"/>
      <c r="D218" s="201"/>
      <c r="E218" s="201"/>
      <c r="F218" s="201"/>
      <c r="G218" s="204"/>
    </row>
    <row r="219" spans="1:7" ht="15">
      <c r="A219" s="205"/>
      <c r="B219" s="205"/>
      <c r="C219" s="203"/>
      <c r="D219" s="201"/>
      <c r="E219" s="201"/>
      <c r="F219" s="201"/>
      <c r="G219" s="204"/>
    </row>
    <row r="220" spans="1:7" ht="15">
      <c r="A220" s="205"/>
      <c r="B220" s="205"/>
      <c r="C220" s="203"/>
      <c r="D220" s="201"/>
      <c r="E220" s="201"/>
      <c r="F220" s="201"/>
      <c r="G220" s="204"/>
    </row>
    <row r="221" spans="1:7" ht="15">
      <c r="A221" s="205"/>
      <c r="B221" s="205"/>
      <c r="C221" s="203"/>
      <c r="D221" s="201"/>
      <c r="E221" s="201"/>
      <c r="F221" s="201"/>
      <c r="G221" s="204"/>
    </row>
    <row r="222" spans="1:7" ht="15">
      <c r="A222" s="205"/>
      <c r="B222" s="205"/>
      <c r="C222" s="203"/>
      <c r="D222" s="201"/>
      <c r="E222" s="201"/>
      <c r="F222" s="201"/>
      <c r="G222" s="204"/>
    </row>
    <row r="223" spans="1:7" ht="15">
      <c r="A223" s="205"/>
      <c r="B223" s="205"/>
      <c r="C223" s="203"/>
      <c r="D223" s="201"/>
      <c r="E223" s="201"/>
      <c r="F223" s="201"/>
      <c r="G223" s="204"/>
    </row>
    <row r="224" spans="1:7" ht="15">
      <c r="A224" s="205"/>
      <c r="B224" s="205"/>
      <c r="C224" s="203"/>
      <c r="D224" s="201"/>
      <c r="E224" s="201"/>
      <c r="F224" s="201"/>
      <c r="G224" s="204"/>
    </row>
    <row r="225" spans="1:7" ht="15">
      <c r="A225" s="205"/>
      <c r="B225" s="205"/>
      <c r="C225" s="203"/>
      <c r="D225" s="201"/>
      <c r="E225" s="201"/>
      <c r="F225" s="201"/>
      <c r="G225" s="204"/>
    </row>
    <row r="226" spans="1:7" ht="15">
      <c r="A226" s="205"/>
      <c r="B226" s="205"/>
      <c r="C226" s="203"/>
      <c r="D226" s="201"/>
      <c r="E226" s="201"/>
      <c r="F226" s="201"/>
      <c r="G226" s="204"/>
    </row>
    <row r="227" spans="1:7" ht="15">
      <c r="A227" s="205"/>
      <c r="B227" s="205"/>
      <c r="C227" s="203"/>
      <c r="D227" s="201"/>
      <c r="E227" s="201"/>
      <c r="F227" s="201"/>
      <c r="G227" s="204"/>
    </row>
    <row r="228" spans="1:7" ht="15">
      <c r="A228" s="205"/>
      <c r="B228" s="205"/>
      <c r="C228" s="203"/>
      <c r="D228" s="201"/>
      <c r="E228" s="201"/>
      <c r="F228" s="201"/>
      <c r="G228" s="204"/>
    </row>
    <row r="229" spans="1:7" ht="15">
      <c r="A229" s="205"/>
      <c r="B229" s="205"/>
      <c r="C229" s="203"/>
      <c r="D229" s="201"/>
      <c r="E229" s="201"/>
      <c r="F229" s="201"/>
      <c r="G229" s="204"/>
    </row>
    <row r="230" spans="1:7" ht="15">
      <c r="A230" s="205"/>
      <c r="B230" s="205"/>
      <c r="C230" s="203"/>
      <c r="D230" s="201"/>
      <c r="E230" s="201"/>
      <c r="F230" s="201"/>
      <c r="G230" s="204"/>
    </row>
    <row r="231" spans="1:7" ht="15">
      <c r="A231" s="205"/>
      <c r="B231" s="205"/>
      <c r="C231" s="201"/>
      <c r="D231" s="201"/>
      <c r="E231" s="201"/>
      <c r="F231" s="201"/>
      <c r="G231" s="204"/>
    </row>
    <row r="232" spans="1:7" ht="15">
      <c r="A232" s="205"/>
      <c r="B232" s="205"/>
      <c r="C232" s="203"/>
      <c r="D232" s="201"/>
      <c r="E232" s="201"/>
      <c r="F232" s="201"/>
      <c r="G232" s="204"/>
    </row>
    <row r="233" spans="1:7" ht="15">
      <c r="A233" s="205"/>
      <c r="B233" s="205"/>
      <c r="C233" s="201"/>
      <c r="D233" s="201"/>
      <c r="E233" s="201"/>
      <c r="F233" s="201"/>
      <c r="G233" s="202"/>
    </row>
    <row r="234" spans="1:7" ht="15">
      <c r="A234" s="205"/>
      <c r="B234" s="205"/>
      <c r="C234" s="203"/>
      <c r="D234" s="201"/>
      <c r="E234" s="201"/>
      <c r="F234" s="201"/>
      <c r="G234" s="204"/>
    </row>
    <row r="235" spans="1:7" ht="15">
      <c r="A235" s="205"/>
      <c r="B235" s="205"/>
      <c r="C235" s="203"/>
      <c r="D235" s="201"/>
      <c r="E235" s="201"/>
      <c r="F235" s="201"/>
      <c r="G235" s="204"/>
    </row>
    <row r="236" spans="1:7" ht="15">
      <c r="A236" s="205"/>
      <c r="B236" s="205"/>
      <c r="C236" s="203"/>
      <c r="D236" s="201"/>
      <c r="E236" s="201"/>
      <c r="F236" s="201"/>
      <c r="G236" s="204"/>
    </row>
    <row r="237" spans="1:7" ht="15">
      <c r="A237" s="205"/>
      <c r="B237" s="205"/>
      <c r="C237" s="203"/>
      <c r="D237" s="201"/>
      <c r="E237" s="201"/>
      <c r="F237" s="201"/>
      <c r="G237" s="204"/>
    </row>
    <row r="238" spans="1:7" ht="15">
      <c r="A238" s="205"/>
      <c r="B238" s="205"/>
      <c r="C238" s="203"/>
      <c r="D238" s="201"/>
      <c r="E238" s="201"/>
      <c r="F238" s="201"/>
      <c r="G238" s="204"/>
    </row>
    <row r="239" spans="1:7" ht="15">
      <c r="A239" s="205"/>
      <c r="B239" s="205"/>
      <c r="C239" s="201"/>
      <c r="D239" s="201"/>
      <c r="E239" s="201"/>
      <c r="F239" s="201"/>
      <c r="G239" s="204"/>
    </row>
    <row r="240" spans="1:7" ht="15">
      <c r="A240" s="205"/>
      <c r="B240" s="205"/>
      <c r="C240" s="203"/>
      <c r="D240" s="201"/>
      <c r="E240" s="201"/>
      <c r="F240" s="201"/>
      <c r="G240" s="202"/>
    </row>
    <row r="241" spans="1:7" ht="15">
      <c r="A241" s="205"/>
      <c r="B241" s="205"/>
      <c r="C241" s="203"/>
      <c r="D241" s="201"/>
      <c r="E241" s="201"/>
      <c r="F241" s="201"/>
      <c r="G241" s="204"/>
    </row>
    <row r="242" spans="1:7" ht="15">
      <c r="A242" s="205"/>
      <c r="B242" s="205"/>
      <c r="C242" s="201"/>
      <c r="D242" s="201"/>
      <c r="E242" s="201"/>
      <c r="F242" s="201"/>
      <c r="G242" s="202"/>
    </row>
    <row r="243" spans="1:7" ht="15">
      <c r="A243" s="205"/>
      <c r="B243" s="205"/>
      <c r="C243" s="203"/>
      <c r="D243" s="201"/>
      <c r="E243" s="201"/>
      <c r="F243" s="201"/>
      <c r="G243" s="204"/>
    </row>
    <row r="244" spans="1:7" ht="15">
      <c r="A244" s="205"/>
      <c r="B244" s="205"/>
      <c r="C244" s="203"/>
      <c r="D244" s="201"/>
      <c r="E244" s="201"/>
      <c r="F244" s="201"/>
      <c r="G244" s="204"/>
    </row>
    <row r="245" spans="1:7" ht="15">
      <c r="A245" s="205"/>
      <c r="B245" s="205"/>
      <c r="C245" s="203"/>
      <c r="D245" s="201"/>
      <c r="E245" s="201"/>
      <c r="F245" s="201"/>
      <c r="G245" s="204"/>
    </row>
    <row r="246" spans="1:7" ht="15">
      <c r="A246" s="205"/>
      <c r="B246" s="205"/>
      <c r="C246" s="203"/>
      <c r="D246" s="201"/>
      <c r="E246" s="201"/>
      <c r="F246" s="201"/>
      <c r="G246" s="204"/>
    </row>
    <row r="247" spans="1:7" ht="15">
      <c r="A247" s="205"/>
      <c r="B247" s="205"/>
      <c r="C247" s="203"/>
      <c r="D247" s="201"/>
      <c r="E247" s="201"/>
      <c r="F247" s="201"/>
      <c r="G247" s="204"/>
    </row>
    <row r="248" spans="1:7" ht="15">
      <c r="A248" s="205"/>
      <c r="B248" s="205"/>
      <c r="C248" s="201"/>
      <c r="D248" s="201"/>
      <c r="E248" s="201"/>
      <c r="F248" s="201"/>
      <c r="G248" s="204"/>
    </row>
    <row r="249" spans="1:7" ht="15">
      <c r="A249" s="205"/>
      <c r="B249" s="205"/>
      <c r="C249" s="201"/>
      <c r="D249" s="201"/>
      <c r="E249" s="201"/>
      <c r="F249" s="201"/>
      <c r="G249" s="204"/>
    </row>
    <row r="250" spans="1:7" ht="15">
      <c r="A250" s="205"/>
      <c r="B250" s="205"/>
      <c r="C250" s="203"/>
      <c r="D250" s="201"/>
      <c r="E250" s="201"/>
      <c r="F250" s="201"/>
      <c r="G250" s="204"/>
    </row>
    <row r="251" spans="1:7" ht="15">
      <c r="A251" s="205"/>
      <c r="B251" s="205"/>
      <c r="C251" s="201"/>
      <c r="D251" s="201"/>
      <c r="E251" s="201"/>
      <c r="F251" s="201"/>
      <c r="G251" s="202"/>
    </row>
    <row r="252" spans="1:7" ht="15">
      <c r="A252" s="205"/>
      <c r="B252" s="205"/>
      <c r="C252" s="203"/>
      <c r="D252" s="201"/>
      <c r="E252" s="201"/>
      <c r="F252" s="201"/>
      <c r="G252" s="204"/>
    </row>
    <row r="253" spans="1:7" ht="15">
      <c r="A253" s="205"/>
      <c r="B253" s="205"/>
      <c r="C253" s="203"/>
      <c r="D253" s="201"/>
      <c r="E253" s="201"/>
      <c r="F253" s="201"/>
      <c r="G253" s="204"/>
    </row>
    <row r="254" spans="1:7" ht="15">
      <c r="A254" s="205"/>
      <c r="B254" s="205"/>
      <c r="C254" s="203"/>
      <c r="D254" s="201"/>
      <c r="E254" s="201"/>
      <c r="F254" s="201"/>
      <c r="G254" s="204"/>
    </row>
    <row r="255" spans="1:7" ht="15">
      <c r="A255" s="205"/>
      <c r="B255" s="205"/>
      <c r="C255" s="201"/>
      <c r="D255" s="201"/>
      <c r="E255" s="201"/>
      <c r="F255" s="201"/>
      <c r="G255" s="204"/>
    </row>
    <row r="256" spans="1:7" ht="15">
      <c r="A256" s="205"/>
      <c r="B256" s="205"/>
      <c r="C256" s="201"/>
      <c r="D256" s="201"/>
      <c r="E256" s="201"/>
      <c r="F256" s="201"/>
      <c r="G256" s="204"/>
    </row>
    <row r="257" spans="1:7" ht="15">
      <c r="A257" s="205"/>
      <c r="B257" s="205"/>
      <c r="C257" s="203"/>
      <c r="D257" s="201"/>
      <c r="E257" s="201"/>
      <c r="F257" s="201"/>
      <c r="G257" s="204"/>
    </row>
    <row r="258" spans="1:7" ht="15">
      <c r="A258" s="205"/>
      <c r="B258" s="205"/>
      <c r="C258" s="201"/>
      <c r="D258" s="201"/>
      <c r="E258" s="201"/>
      <c r="F258" s="201"/>
      <c r="G258" s="202"/>
    </row>
    <row r="259" spans="1:7" ht="15">
      <c r="A259" s="205"/>
      <c r="B259" s="205"/>
      <c r="C259" s="203"/>
      <c r="D259" s="201"/>
      <c r="E259" s="201"/>
      <c r="F259" s="201"/>
      <c r="G259" s="204"/>
    </row>
    <row r="260" spans="1:7" ht="15">
      <c r="A260" s="205"/>
      <c r="B260" s="205"/>
      <c r="C260" s="203"/>
      <c r="D260" s="201"/>
      <c r="E260" s="201"/>
      <c r="F260" s="201"/>
      <c r="G260" s="204"/>
    </row>
    <row r="261" spans="1:7" ht="15">
      <c r="A261" s="205"/>
      <c r="B261" s="205"/>
      <c r="C261" s="203"/>
      <c r="D261" s="201"/>
      <c r="E261" s="201"/>
      <c r="F261" s="201"/>
      <c r="G261" s="204"/>
    </row>
    <row r="262" spans="1:7" ht="15">
      <c r="A262" s="205"/>
      <c r="B262" s="205"/>
      <c r="C262" s="203"/>
      <c r="D262" s="201"/>
      <c r="E262" s="201"/>
      <c r="F262" s="201"/>
      <c r="G262" s="204"/>
    </row>
    <row r="263" spans="1:7" ht="15">
      <c r="A263" s="205"/>
      <c r="B263" s="205"/>
      <c r="C263" s="203"/>
      <c r="D263" s="201"/>
      <c r="E263" s="201"/>
      <c r="F263" s="201"/>
      <c r="G263" s="204"/>
    </row>
    <row r="264" spans="1:7" ht="15">
      <c r="A264" s="205"/>
      <c r="B264" s="205"/>
      <c r="C264" s="201"/>
      <c r="D264" s="201"/>
      <c r="E264" s="201"/>
      <c r="F264" s="201"/>
      <c r="G264" s="204"/>
    </row>
    <row r="265" spans="1:7" ht="15">
      <c r="A265" s="205"/>
      <c r="B265" s="205"/>
      <c r="C265" s="203"/>
      <c r="D265" s="201"/>
      <c r="E265" s="201"/>
      <c r="F265" s="201"/>
      <c r="G265" s="204"/>
    </row>
    <row r="266" spans="1:7" ht="15">
      <c r="A266" s="205"/>
      <c r="B266" s="205"/>
      <c r="C266" s="203"/>
      <c r="D266" s="201"/>
      <c r="E266" s="201"/>
      <c r="F266" s="201"/>
      <c r="G266" s="204"/>
    </row>
    <row r="267" spans="1:7" ht="15">
      <c r="A267" s="205"/>
      <c r="B267" s="205"/>
      <c r="C267" s="201"/>
      <c r="D267" s="201"/>
      <c r="E267" s="201"/>
      <c r="F267" s="201"/>
      <c r="G267" s="204"/>
    </row>
    <row r="268" spans="1:7" ht="15">
      <c r="A268" s="205"/>
      <c r="B268" s="205"/>
      <c r="C268" s="203"/>
      <c r="D268" s="201"/>
      <c r="E268" s="201"/>
      <c r="F268" s="201"/>
      <c r="G268" s="204"/>
    </row>
    <row r="269" spans="1:7" ht="15">
      <c r="A269" s="205"/>
      <c r="B269" s="205"/>
      <c r="C269" s="201"/>
      <c r="D269" s="201"/>
      <c r="E269" s="201"/>
      <c r="F269" s="201"/>
      <c r="G269" s="202"/>
    </row>
    <row r="270" spans="1:7" ht="15">
      <c r="A270" s="205"/>
      <c r="B270" s="205"/>
      <c r="C270" s="203"/>
      <c r="D270" s="201"/>
      <c r="E270" s="201"/>
      <c r="F270" s="201"/>
      <c r="G270" s="204"/>
    </row>
    <row r="271" spans="1:7" ht="15">
      <c r="A271" s="205"/>
      <c r="B271" s="205"/>
      <c r="C271" s="203"/>
      <c r="D271" s="201"/>
      <c r="E271" s="201"/>
      <c r="F271" s="201"/>
      <c r="G271" s="204"/>
    </row>
    <row r="272" spans="1:7" ht="15">
      <c r="A272" s="205"/>
      <c r="B272" s="205"/>
      <c r="C272" s="203"/>
      <c r="D272" s="201"/>
      <c r="E272" s="201"/>
      <c r="F272" s="201"/>
      <c r="G272" s="204"/>
    </row>
    <row r="273" spans="1:7" ht="15">
      <c r="A273" s="205"/>
      <c r="B273" s="205"/>
      <c r="C273" s="203"/>
      <c r="D273" s="201"/>
      <c r="E273" s="201"/>
      <c r="F273" s="201"/>
      <c r="G273" s="204"/>
    </row>
    <row r="274" spans="1:7" ht="15">
      <c r="A274" s="205"/>
      <c r="B274" s="205"/>
      <c r="C274" s="203"/>
      <c r="D274" s="201"/>
      <c r="E274" s="201"/>
      <c r="F274" s="201"/>
      <c r="G274" s="204"/>
    </row>
    <row r="275" spans="1:7" ht="15">
      <c r="A275" s="205"/>
      <c r="B275" s="205"/>
      <c r="C275" s="201"/>
      <c r="D275" s="201"/>
      <c r="E275" s="201"/>
      <c r="F275" s="201"/>
      <c r="G275" s="204"/>
    </row>
    <row r="276" spans="1:7" ht="15">
      <c r="A276" s="205"/>
      <c r="B276" s="205"/>
      <c r="C276" s="203"/>
      <c r="D276" s="201"/>
      <c r="E276" s="201"/>
      <c r="F276" s="201"/>
      <c r="G276" s="204"/>
    </row>
    <row r="277" spans="1:7" ht="15">
      <c r="A277" s="205"/>
      <c r="B277" s="205"/>
      <c r="C277" s="203"/>
      <c r="D277" s="201"/>
      <c r="E277" s="201"/>
      <c r="F277" s="201"/>
      <c r="G277" s="204"/>
    </row>
    <row r="278" spans="1:7" ht="15">
      <c r="A278" s="205"/>
      <c r="B278" s="205"/>
      <c r="C278" s="203"/>
      <c r="D278" s="201"/>
      <c r="E278" s="201"/>
      <c r="F278" s="201"/>
      <c r="G278" s="204"/>
    </row>
    <row r="279" spans="1:7" ht="15">
      <c r="A279" s="205"/>
      <c r="B279" s="205"/>
      <c r="C279" s="201"/>
      <c r="D279" s="201"/>
      <c r="E279" s="201"/>
      <c r="F279" s="201"/>
      <c r="G279" s="202"/>
    </row>
    <row r="280" spans="1:7" ht="15">
      <c r="A280" s="205"/>
      <c r="B280" s="205"/>
      <c r="C280" s="203"/>
      <c r="D280" s="201"/>
      <c r="E280" s="201"/>
      <c r="F280" s="201"/>
      <c r="G280" s="204"/>
    </row>
    <row r="281" spans="1:7" ht="15">
      <c r="A281" s="205"/>
      <c r="B281" s="205"/>
      <c r="C281" s="203"/>
      <c r="D281" s="201"/>
      <c r="E281" s="201"/>
      <c r="F281" s="201"/>
      <c r="G281" s="204"/>
    </row>
    <row r="282" spans="1:7" ht="15">
      <c r="A282" s="205"/>
      <c r="B282" s="205"/>
      <c r="C282" s="203"/>
      <c r="D282" s="201"/>
      <c r="E282" s="201"/>
      <c r="F282" s="201"/>
      <c r="G282" s="204"/>
    </row>
    <row r="283" spans="1:7" ht="15">
      <c r="A283" s="205"/>
      <c r="B283" s="205"/>
      <c r="C283" s="203"/>
      <c r="D283" s="201"/>
      <c r="E283" s="201"/>
      <c r="F283" s="201"/>
      <c r="G283" s="204"/>
    </row>
    <row r="284" spans="1:7" ht="15">
      <c r="A284" s="205"/>
      <c r="B284" s="205"/>
      <c r="C284" s="203"/>
      <c r="D284" s="201"/>
      <c r="E284" s="201"/>
      <c r="F284" s="201"/>
      <c r="G284" s="204"/>
    </row>
    <row r="285" spans="1:7" ht="15">
      <c r="A285" s="205"/>
      <c r="B285" s="205"/>
      <c r="C285" s="201"/>
      <c r="D285" s="201"/>
      <c r="E285" s="201"/>
      <c r="F285" s="201"/>
      <c r="G285" s="204"/>
    </row>
    <row r="286" spans="1:7" ht="15">
      <c r="A286" s="205"/>
      <c r="B286" s="205"/>
      <c r="C286" s="203"/>
      <c r="D286" s="201"/>
      <c r="E286" s="201"/>
      <c r="F286" s="201"/>
      <c r="G286" s="204"/>
    </row>
    <row r="287" spans="1:7" ht="15">
      <c r="A287" s="205"/>
      <c r="B287" s="205"/>
      <c r="C287" s="201"/>
      <c r="D287" s="201"/>
      <c r="E287" s="201"/>
      <c r="F287" s="201"/>
      <c r="G287" s="202"/>
    </row>
    <row r="288" spans="1:7" ht="15">
      <c r="A288" s="205"/>
      <c r="B288" s="205"/>
      <c r="C288" s="203"/>
      <c r="D288" s="201"/>
      <c r="E288" s="201"/>
      <c r="F288" s="201"/>
      <c r="G288" s="204"/>
    </row>
    <row r="289" spans="1:7" ht="15">
      <c r="A289" s="205"/>
      <c r="B289" s="205"/>
      <c r="C289" s="203"/>
      <c r="D289" s="201"/>
      <c r="E289" s="201"/>
      <c r="F289" s="201"/>
      <c r="G289" s="204"/>
    </row>
    <row r="290" spans="1:7" ht="15">
      <c r="A290" s="205"/>
      <c r="B290" s="205"/>
      <c r="C290" s="203"/>
      <c r="D290" s="201"/>
      <c r="E290" s="201"/>
      <c r="F290" s="201"/>
      <c r="G290" s="204"/>
    </row>
    <row r="291" spans="1:7" ht="15">
      <c r="A291" s="205"/>
      <c r="B291" s="205"/>
      <c r="C291" s="201"/>
      <c r="D291" s="201"/>
      <c r="E291" s="201"/>
      <c r="F291" s="201"/>
      <c r="G291" s="204"/>
    </row>
    <row r="292" spans="1:7" ht="15">
      <c r="A292" s="205"/>
      <c r="B292" s="205"/>
      <c r="C292" s="203"/>
      <c r="D292" s="201"/>
      <c r="E292" s="201"/>
      <c r="F292" s="201"/>
      <c r="G292" s="204"/>
    </row>
    <row r="293" spans="1:7" ht="15">
      <c r="A293" s="205"/>
      <c r="B293" s="205"/>
      <c r="C293" s="203"/>
      <c r="D293" s="201"/>
      <c r="E293" s="201"/>
      <c r="F293" s="201"/>
      <c r="G293" s="204"/>
    </row>
    <row r="294" spans="1:7" ht="15">
      <c r="A294" s="205"/>
      <c r="B294" s="205"/>
      <c r="C294" s="203"/>
      <c r="D294" s="201"/>
      <c r="E294" s="201"/>
      <c r="F294" s="201"/>
      <c r="G294" s="204"/>
    </row>
    <row r="295" spans="1:7" ht="15">
      <c r="A295" s="205"/>
      <c r="B295" s="205"/>
      <c r="C295" s="203"/>
      <c r="D295" s="201"/>
      <c r="E295" s="201"/>
      <c r="F295" s="201"/>
      <c r="G295" s="204"/>
    </row>
    <row r="296" spans="1:7" ht="15">
      <c r="A296" s="205"/>
      <c r="B296" s="205"/>
      <c r="C296" s="203"/>
      <c r="D296" s="201"/>
      <c r="E296" s="201"/>
      <c r="F296" s="201"/>
      <c r="G296" s="204"/>
    </row>
    <row r="297" spans="1:7" ht="15">
      <c r="A297" s="205"/>
      <c r="B297" s="205"/>
      <c r="C297" s="203"/>
      <c r="D297" s="201"/>
      <c r="E297" s="201"/>
      <c r="F297" s="201"/>
      <c r="G297" s="204"/>
    </row>
    <row r="298" spans="1:7" ht="15">
      <c r="A298" s="205"/>
      <c r="B298" s="205"/>
      <c r="C298" s="203"/>
      <c r="D298" s="201"/>
      <c r="E298" s="201"/>
      <c r="F298" s="201"/>
      <c r="G298" s="204"/>
    </row>
    <row r="299" spans="1:7" ht="15">
      <c r="A299" s="205"/>
      <c r="B299" s="205"/>
      <c r="C299" s="203"/>
      <c r="D299" s="201"/>
      <c r="E299" s="201"/>
      <c r="F299" s="201"/>
      <c r="G299" s="204"/>
    </row>
    <row r="300" spans="1:7" ht="15">
      <c r="A300" s="205"/>
      <c r="B300" s="205"/>
      <c r="C300" s="203"/>
      <c r="D300" s="201"/>
      <c r="E300" s="201"/>
      <c r="F300" s="201"/>
      <c r="G300" s="204"/>
    </row>
    <row r="301" spans="1:7" ht="15">
      <c r="A301" s="205"/>
      <c r="B301" s="205"/>
      <c r="C301" s="201"/>
      <c r="D301" s="201"/>
      <c r="E301" s="201"/>
      <c r="F301" s="201"/>
      <c r="G301" s="204"/>
    </row>
    <row r="302" spans="1:7" ht="15">
      <c r="A302" s="205"/>
      <c r="B302" s="205"/>
      <c r="C302" s="203"/>
      <c r="D302" s="201"/>
      <c r="E302" s="201"/>
      <c r="F302" s="201"/>
      <c r="G302" s="204"/>
    </row>
    <row r="303" spans="1:7" ht="15">
      <c r="A303" s="205"/>
      <c r="B303" s="205"/>
      <c r="C303" s="203"/>
      <c r="D303" s="201"/>
      <c r="E303" s="201"/>
      <c r="F303" s="201"/>
      <c r="G303" s="204"/>
    </row>
    <row r="304" spans="1:7" ht="15">
      <c r="A304" s="205"/>
      <c r="B304" s="205"/>
      <c r="C304" s="203"/>
      <c r="D304" s="201"/>
      <c r="E304" s="201"/>
      <c r="F304" s="201"/>
      <c r="G304" s="204"/>
    </row>
    <row r="305" spans="1:7" ht="15">
      <c r="A305" s="205"/>
      <c r="B305" s="205"/>
      <c r="C305" s="203"/>
      <c r="D305" s="201"/>
      <c r="E305" s="201"/>
      <c r="F305" s="201"/>
      <c r="G305" s="204"/>
    </row>
    <row r="306" spans="1:7" ht="15">
      <c r="A306" s="205"/>
      <c r="B306" s="205"/>
      <c r="C306" s="201"/>
      <c r="D306" s="201"/>
      <c r="E306" s="201"/>
      <c r="F306" s="201"/>
      <c r="G306" s="204"/>
    </row>
    <row r="307" spans="1:7" ht="15">
      <c r="A307" s="205"/>
      <c r="B307" s="205"/>
      <c r="C307" s="203"/>
      <c r="D307" s="201"/>
      <c r="E307" s="201"/>
      <c r="F307" s="201"/>
      <c r="G307" s="204"/>
    </row>
    <row r="308" spans="1:7" ht="15">
      <c r="A308" s="205"/>
      <c r="B308" s="205"/>
      <c r="C308" s="203"/>
      <c r="D308" s="201"/>
      <c r="E308" s="201"/>
      <c r="F308" s="201"/>
      <c r="G308" s="204"/>
    </row>
    <row r="309" spans="1:7" ht="15">
      <c r="A309" s="205"/>
      <c r="B309" s="205"/>
      <c r="C309" s="203"/>
      <c r="D309" s="201"/>
      <c r="E309" s="201"/>
      <c r="F309" s="201"/>
      <c r="G309" s="204"/>
    </row>
    <row r="310" spans="1:7" ht="15">
      <c r="A310" s="205"/>
      <c r="B310" s="205"/>
      <c r="C310" s="203"/>
      <c r="D310" s="201"/>
      <c r="E310" s="201"/>
      <c r="F310" s="201"/>
      <c r="G310" s="204"/>
    </row>
    <row r="311" spans="1:7" ht="15">
      <c r="A311" s="205"/>
      <c r="B311" s="205"/>
      <c r="C311" s="203"/>
      <c r="D311" s="201"/>
      <c r="E311" s="201"/>
      <c r="F311" s="201"/>
      <c r="G311" s="204"/>
    </row>
    <row r="312" spans="1:7" ht="15">
      <c r="A312" s="205"/>
      <c r="B312" s="205"/>
      <c r="C312" s="203"/>
      <c r="D312" s="201"/>
      <c r="E312" s="201"/>
      <c r="F312" s="201"/>
      <c r="G312" s="204"/>
    </row>
    <row r="313" spans="1:7" ht="15">
      <c r="A313" s="205"/>
      <c r="B313" s="205"/>
      <c r="C313" s="203"/>
      <c r="D313" s="201"/>
      <c r="E313" s="201"/>
      <c r="F313" s="201"/>
      <c r="G313" s="204"/>
    </row>
    <row r="314" spans="1:7" ht="15">
      <c r="A314" s="205"/>
      <c r="B314" s="205"/>
      <c r="C314" s="203"/>
      <c r="D314" s="201"/>
      <c r="E314" s="201"/>
      <c r="F314" s="201"/>
      <c r="G314" s="204"/>
    </row>
    <row r="315" spans="1:7" ht="15">
      <c r="A315" s="205"/>
      <c r="B315" s="205"/>
      <c r="C315" s="201"/>
      <c r="D315" s="201"/>
      <c r="E315" s="201"/>
      <c r="F315" s="201"/>
      <c r="G315" s="202"/>
    </row>
    <row r="316" spans="1:7" ht="15">
      <c r="A316" s="205"/>
      <c r="B316" s="205"/>
      <c r="C316" s="203"/>
      <c r="D316" s="201"/>
      <c r="E316" s="201"/>
      <c r="F316" s="201"/>
      <c r="G316" s="204"/>
    </row>
    <row r="317" spans="1:7" ht="15">
      <c r="A317" s="205"/>
      <c r="B317" s="205"/>
      <c r="C317" s="203"/>
      <c r="D317" s="201"/>
      <c r="E317" s="201"/>
      <c r="F317" s="201"/>
      <c r="G317" s="204"/>
    </row>
    <row r="318" spans="1:7" ht="15">
      <c r="A318" s="205"/>
      <c r="B318" s="205"/>
      <c r="C318" s="203"/>
      <c r="D318" s="201"/>
      <c r="E318" s="201"/>
      <c r="F318" s="201"/>
      <c r="G318" s="204"/>
    </row>
    <row r="319" spans="1:7" ht="15">
      <c r="A319" s="205"/>
      <c r="B319" s="205"/>
      <c r="C319" s="203"/>
      <c r="D319" s="201"/>
      <c r="E319" s="201"/>
      <c r="F319" s="201"/>
      <c r="G319" s="204"/>
    </row>
    <row r="320" spans="1:7" ht="15">
      <c r="A320" s="205"/>
      <c r="B320" s="205"/>
      <c r="C320" s="203"/>
      <c r="D320" s="201"/>
      <c r="E320" s="201"/>
      <c r="F320" s="201"/>
      <c r="G320" s="204"/>
    </row>
    <row r="321" spans="1:7" ht="15">
      <c r="A321" s="205"/>
      <c r="B321" s="205"/>
      <c r="C321" s="203"/>
      <c r="D321" s="201"/>
      <c r="E321" s="201"/>
      <c r="F321" s="201"/>
      <c r="G321" s="204"/>
    </row>
    <row r="322" spans="1:7" ht="15">
      <c r="A322" s="205"/>
      <c r="B322" s="205"/>
      <c r="C322" s="203"/>
      <c r="D322" s="201"/>
      <c r="E322" s="201"/>
      <c r="F322" s="201"/>
      <c r="G322" s="204"/>
    </row>
    <row r="323" spans="1:7" ht="15">
      <c r="A323" s="205"/>
      <c r="B323" s="205"/>
      <c r="C323" s="203"/>
      <c r="D323" s="201"/>
      <c r="E323" s="201"/>
      <c r="F323" s="201"/>
      <c r="G323" s="204"/>
    </row>
    <row r="324" spans="1:7" ht="15">
      <c r="A324" s="205"/>
      <c r="B324" s="205"/>
      <c r="C324" s="201"/>
      <c r="D324" s="201"/>
      <c r="E324" s="201"/>
      <c r="F324" s="201"/>
      <c r="G324" s="204"/>
    </row>
    <row r="325" spans="1:7" ht="15">
      <c r="A325" s="205"/>
      <c r="B325" s="205"/>
      <c r="C325" s="203"/>
      <c r="D325" s="201"/>
      <c r="E325" s="201"/>
      <c r="F325" s="201"/>
      <c r="G325" s="204"/>
    </row>
    <row r="326" spans="1:7" ht="15">
      <c r="A326" s="205"/>
      <c r="B326" s="205"/>
      <c r="C326" s="201"/>
      <c r="D326" s="201"/>
      <c r="E326" s="201"/>
      <c r="F326" s="201"/>
      <c r="G326" s="202"/>
    </row>
    <row r="327" spans="1:7" ht="15">
      <c r="A327" s="205"/>
      <c r="B327" s="205"/>
      <c r="C327" s="203"/>
      <c r="D327" s="201"/>
      <c r="E327" s="201"/>
      <c r="F327" s="201"/>
      <c r="G327" s="204"/>
    </row>
    <row r="328" spans="1:7" ht="15">
      <c r="A328" s="205"/>
      <c r="B328" s="205"/>
      <c r="C328" s="203"/>
      <c r="D328" s="201"/>
      <c r="E328" s="201"/>
      <c r="F328" s="201"/>
      <c r="G328" s="204"/>
    </row>
    <row r="329" spans="1:7" ht="15">
      <c r="A329" s="205"/>
      <c r="B329" s="205"/>
      <c r="C329" s="203"/>
      <c r="D329" s="201"/>
      <c r="E329" s="201"/>
      <c r="F329" s="201"/>
      <c r="G329" s="204"/>
    </row>
    <row r="330" spans="1:7" ht="15">
      <c r="A330" s="205"/>
      <c r="B330" s="205"/>
      <c r="C330" s="201"/>
      <c r="D330" s="201"/>
      <c r="E330" s="201"/>
      <c r="F330" s="201"/>
      <c r="G330" s="204"/>
    </row>
    <row r="331" spans="1:7" ht="15">
      <c r="A331" s="205"/>
      <c r="B331" s="205"/>
      <c r="C331" s="203"/>
      <c r="D331" s="201"/>
      <c r="E331" s="201"/>
      <c r="F331" s="201"/>
      <c r="G331" s="204"/>
    </row>
    <row r="332" spans="1:7" ht="15">
      <c r="A332" s="205"/>
      <c r="B332" s="205"/>
      <c r="C332" s="203"/>
      <c r="D332" s="201"/>
      <c r="E332" s="201"/>
      <c r="F332" s="201"/>
      <c r="G332" s="204"/>
    </row>
    <row r="333" spans="1:7" ht="15">
      <c r="A333" s="205"/>
      <c r="B333" s="205"/>
      <c r="C333" s="201"/>
      <c r="D333" s="201"/>
      <c r="E333" s="201"/>
      <c r="F333" s="201"/>
      <c r="G333" s="202"/>
    </row>
    <row r="334" spans="1:7" ht="15">
      <c r="A334" s="205"/>
      <c r="B334" s="205"/>
      <c r="C334" s="203"/>
      <c r="D334" s="201"/>
      <c r="E334" s="201"/>
      <c r="F334" s="201"/>
      <c r="G334" s="204"/>
    </row>
    <row r="335" spans="1:7" ht="15">
      <c r="A335" s="205"/>
      <c r="B335" s="205"/>
      <c r="C335" s="203"/>
      <c r="D335" s="201"/>
      <c r="E335" s="201"/>
      <c r="F335" s="201"/>
      <c r="G335" s="204"/>
    </row>
    <row r="336" spans="1:7" ht="15">
      <c r="A336" s="205"/>
      <c r="B336" s="205"/>
      <c r="C336" s="203"/>
      <c r="D336" s="201"/>
      <c r="E336" s="201"/>
      <c r="F336" s="201"/>
      <c r="G336" s="204"/>
    </row>
    <row r="337" spans="1:7" ht="15">
      <c r="A337" s="205"/>
      <c r="B337" s="205"/>
      <c r="C337" s="203"/>
      <c r="D337" s="201"/>
      <c r="E337" s="201"/>
      <c r="F337" s="201"/>
      <c r="G337" s="204"/>
    </row>
    <row r="338" spans="1:7" ht="15">
      <c r="A338" s="205"/>
      <c r="B338" s="205"/>
      <c r="C338" s="201"/>
      <c r="D338" s="201"/>
      <c r="E338" s="201"/>
      <c r="F338" s="201"/>
      <c r="G338" s="204"/>
    </row>
    <row r="339" spans="1:7" ht="15">
      <c r="A339" s="205"/>
      <c r="B339" s="205"/>
      <c r="C339" s="201"/>
      <c r="D339" s="201"/>
      <c r="E339" s="201"/>
      <c r="F339" s="201"/>
      <c r="G339" s="204"/>
    </row>
    <row r="340" spans="1:7" ht="15">
      <c r="A340" s="205"/>
      <c r="B340" s="205"/>
      <c r="C340" s="203"/>
      <c r="D340" s="201"/>
      <c r="E340" s="201"/>
      <c r="F340" s="201"/>
      <c r="G340" s="204"/>
    </row>
    <row r="341" spans="1:7" ht="15">
      <c r="A341" s="205"/>
      <c r="B341" s="205"/>
      <c r="C341" s="201"/>
      <c r="D341" s="201"/>
      <c r="E341" s="201"/>
      <c r="F341" s="201"/>
      <c r="G341" s="202"/>
    </row>
    <row r="342" spans="1:7" ht="15">
      <c r="A342" s="205"/>
      <c r="B342" s="205"/>
      <c r="C342" s="203"/>
      <c r="D342" s="201"/>
      <c r="E342" s="201"/>
      <c r="F342" s="201"/>
      <c r="G342" s="204"/>
    </row>
    <row r="343" spans="1:7" ht="15">
      <c r="A343" s="205"/>
      <c r="B343" s="205"/>
      <c r="C343" s="203"/>
      <c r="D343" s="201"/>
      <c r="E343" s="201"/>
      <c r="F343" s="201"/>
      <c r="G343" s="204"/>
    </row>
    <row r="344" spans="1:7" ht="15">
      <c r="A344" s="205"/>
      <c r="B344" s="205"/>
      <c r="C344" s="203"/>
      <c r="D344" s="201"/>
      <c r="E344" s="201"/>
      <c r="F344" s="201"/>
      <c r="G344" s="204"/>
    </row>
    <row r="345" spans="1:7" ht="15">
      <c r="A345" s="205"/>
      <c r="B345" s="205"/>
      <c r="C345" s="203"/>
      <c r="D345" s="201"/>
      <c r="E345" s="201"/>
      <c r="F345" s="201"/>
      <c r="G345" s="204"/>
    </row>
    <row r="346" spans="1:7" ht="15">
      <c r="A346" s="205"/>
      <c r="B346" s="205"/>
      <c r="C346" s="203"/>
      <c r="D346" s="201"/>
      <c r="E346" s="201"/>
      <c r="F346" s="201"/>
      <c r="G346" s="204"/>
    </row>
    <row r="347" spans="1:7" ht="15">
      <c r="A347" s="205"/>
      <c r="B347" s="205"/>
      <c r="C347" s="201"/>
      <c r="D347" s="201"/>
      <c r="E347" s="201"/>
      <c r="F347" s="201"/>
      <c r="G347" s="204"/>
    </row>
    <row r="348" spans="1:7" ht="15">
      <c r="A348" s="205"/>
      <c r="B348" s="205"/>
      <c r="C348" s="203"/>
      <c r="D348" s="201"/>
      <c r="E348" s="201"/>
      <c r="F348" s="201"/>
      <c r="G348" s="204"/>
    </row>
    <row r="349" spans="1:7" ht="15">
      <c r="A349" s="205"/>
      <c r="B349" s="205"/>
      <c r="C349" s="201"/>
      <c r="D349" s="201"/>
      <c r="E349" s="201"/>
      <c r="F349" s="201"/>
      <c r="G349" s="202"/>
    </row>
    <row r="350" spans="1:7" ht="15">
      <c r="A350" s="205"/>
      <c r="B350" s="205"/>
      <c r="C350" s="203"/>
      <c r="D350" s="201"/>
      <c r="E350" s="201"/>
      <c r="F350" s="201"/>
      <c r="G350" s="204"/>
    </row>
    <row r="351" spans="1:7" ht="15">
      <c r="A351" s="205"/>
      <c r="B351" s="205"/>
      <c r="C351" s="201"/>
      <c r="D351" s="201"/>
      <c r="E351" s="201"/>
      <c r="F351" s="201"/>
      <c r="G351" s="204"/>
    </row>
    <row r="352" spans="1:7" ht="15">
      <c r="A352" s="205"/>
      <c r="B352" s="205"/>
      <c r="C352" s="201"/>
      <c r="D352" s="201"/>
      <c r="E352" s="201"/>
      <c r="F352" s="201"/>
      <c r="G352" s="204"/>
    </row>
    <row r="353" spans="1:7" ht="15">
      <c r="A353" s="205"/>
      <c r="B353" s="205"/>
      <c r="C353" s="203"/>
      <c r="D353" s="201"/>
      <c r="E353" s="201"/>
      <c r="F353" s="201"/>
      <c r="G353" s="204"/>
    </row>
    <row r="354" spans="1:7" ht="15">
      <c r="A354" s="205"/>
      <c r="B354" s="205"/>
      <c r="C354" s="201"/>
      <c r="D354" s="201"/>
      <c r="E354" s="201"/>
      <c r="F354" s="201"/>
      <c r="G354" s="202"/>
    </row>
    <row r="355" spans="1:7" ht="15">
      <c r="A355" s="205"/>
      <c r="B355" s="205"/>
      <c r="C355" s="203"/>
      <c r="D355" s="201"/>
      <c r="E355" s="201"/>
      <c r="F355" s="201"/>
      <c r="G355" s="204"/>
    </row>
    <row r="356" spans="1:7" ht="15">
      <c r="A356" s="205"/>
      <c r="B356" s="205"/>
      <c r="C356" s="203"/>
      <c r="D356" s="201"/>
      <c r="E356" s="201"/>
      <c r="F356" s="201"/>
      <c r="G356" s="204"/>
    </row>
    <row r="357" spans="1:7" ht="15">
      <c r="A357" s="205"/>
      <c r="B357" s="205"/>
      <c r="C357" s="203"/>
      <c r="D357" s="201"/>
      <c r="E357" s="201"/>
      <c r="F357" s="201"/>
      <c r="G357" s="204"/>
    </row>
    <row r="358" spans="1:7" ht="15">
      <c r="A358" s="205"/>
      <c r="B358" s="205"/>
      <c r="C358" s="201"/>
      <c r="D358" s="201"/>
      <c r="E358" s="201"/>
      <c r="F358" s="201"/>
      <c r="G358" s="204"/>
    </row>
    <row r="359" spans="1:7" ht="15">
      <c r="A359" s="205"/>
      <c r="B359" s="205"/>
      <c r="C359" s="203"/>
      <c r="D359" s="201"/>
      <c r="E359" s="201"/>
      <c r="F359" s="201"/>
      <c r="G359" s="204"/>
    </row>
    <row r="360" spans="1:7" ht="15">
      <c r="A360" s="205"/>
      <c r="B360" s="205"/>
      <c r="C360" s="203"/>
      <c r="D360" s="201"/>
      <c r="E360" s="201"/>
      <c r="F360" s="201"/>
      <c r="G360" s="204"/>
    </row>
    <row r="361" spans="1:7" ht="15">
      <c r="A361" s="205"/>
      <c r="B361" s="205"/>
      <c r="C361" s="201"/>
      <c r="D361" s="201"/>
      <c r="E361" s="201"/>
      <c r="F361" s="201"/>
      <c r="G361" s="202"/>
    </row>
    <row r="362" spans="1:7" ht="15">
      <c r="A362" s="205"/>
      <c r="B362" s="205"/>
      <c r="C362" s="203"/>
      <c r="D362" s="201"/>
      <c r="E362" s="201"/>
      <c r="F362" s="201"/>
      <c r="G362" s="204"/>
    </row>
    <row r="363" spans="1:7" ht="15">
      <c r="A363" s="205"/>
      <c r="B363" s="205"/>
      <c r="C363" s="203"/>
      <c r="D363" s="201"/>
      <c r="E363" s="201"/>
      <c r="F363" s="201"/>
      <c r="G363" s="204"/>
    </row>
    <row r="364" spans="1:7" ht="15">
      <c r="A364" s="205"/>
      <c r="B364" s="205"/>
      <c r="C364" s="203"/>
      <c r="D364" s="201"/>
      <c r="E364" s="201"/>
      <c r="F364" s="201"/>
      <c r="G364" s="204"/>
    </row>
    <row r="365" spans="1:7" ht="15">
      <c r="A365" s="205"/>
      <c r="B365" s="205"/>
      <c r="C365" s="203"/>
      <c r="D365" s="201"/>
      <c r="E365" s="201"/>
      <c r="F365" s="201"/>
      <c r="G365" s="204"/>
    </row>
    <row r="366" spans="1:7" ht="15">
      <c r="A366" s="205"/>
      <c r="B366" s="205"/>
      <c r="C366" s="201"/>
      <c r="D366" s="201"/>
      <c r="E366" s="201"/>
      <c r="F366" s="201"/>
      <c r="G366" s="204"/>
    </row>
    <row r="367" spans="1:7" ht="15">
      <c r="A367" s="205"/>
      <c r="B367" s="205"/>
      <c r="C367" s="201"/>
      <c r="D367" s="201"/>
      <c r="E367" s="201"/>
      <c r="F367" s="201"/>
      <c r="G367" s="204"/>
    </row>
    <row r="368" spans="1:7" ht="15">
      <c r="A368" s="205"/>
      <c r="B368" s="205"/>
      <c r="C368" s="203"/>
      <c r="D368" s="201"/>
      <c r="E368" s="201"/>
      <c r="F368" s="201"/>
      <c r="G368" s="204"/>
    </row>
    <row r="369" spans="1:7" ht="15">
      <c r="A369" s="205"/>
      <c r="B369" s="205"/>
      <c r="C369" s="203"/>
      <c r="D369" s="201"/>
      <c r="E369" s="201"/>
      <c r="F369" s="201"/>
      <c r="G369" s="204"/>
    </row>
    <row r="370" spans="1:7" ht="15">
      <c r="A370" s="205"/>
      <c r="B370" s="205"/>
      <c r="C370" s="203"/>
      <c r="D370" s="201"/>
      <c r="E370" s="201"/>
      <c r="F370" s="201"/>
      <c r="G370" s="204"/>
    </row>
    <row r="371" spans="1:7" ht="15">
      <c r="A371" s="205"/>
      <c r="B371" s="205"/>
      <c r="C371" s="203"/>
      <c r="D371" s="201"/>
      <c r="E371" s="201"/>
      <c r="F371" s="201"/>
      <c r="G371" s="204"/>
    </row>
    <row r="372" spans="1:7" ht="15">
      <c r="A372" s="205"/>
      <c r="B372" s="205"/>
      <c r="C372" s="201"/>
      <c r="D372" s="201"/>
      <c r="E372" s="201"/>
      <c r="F372" s="201"/>
      <c r="G372" s="204"/>
    </row>
    <row r="373" spans="1:7" ht="15">
      <c r="A373" s="205"/>
      <c r="B373" s="205"/>
      <c r="C373" s="201"/>
      <c r="D373" s="201"/>
      <c r="E373" s="201"/>
      <c r="F373" s="201"/>
      <c r="G373" s="204"/>
    </row>
    <row r="374" spans="1:7" ht="15">
      <c r="A374" s="205"/>
      <c r="B374" s="205"/>
      <c r="C374" s="203"/>
      <c r="D374" s="201"/>
      <c r="E374" s="201"/>
      <c r="F374" s="201"/>
      <c r="G374" s="204"/>
    </row>
    <row r="375" spans="1:7" ht="15">
      <c r="A375" s="205"/>
      <c r="B375" s="205"/>
      <c r="C375" s="201"/>
      <c r="D375" s="201"/>
      <c r="E375" s="201"/>
      <c r="F375" s="201"/>
      <c r="G375" s="202"/>
    </row>
    <row r="376" spans="1:7" ht="15">
      <c r="A376" s="205"/>
      <c r="B376" s="205"/>
      <c r="C376" s="203"/>
      <c r="D376" s="201"/>
      <c r="E376" s="201"/>
      <c r="F376" s="201"/>
      <c r="G376" s="204"/>
    </row>
    <row r="377" spans="1:7" ht="15">
      <c r="A377" s="205"/>
      <c r="B377" s="205"/>
      <c r="C377" s="203"/>
      <c r="D377" s="201"/>
      <c r="E377" s="201"/>
      <c r="F377" s="201"/>
      <c r="G377" s="204"/>
    </row>
    <row r="378" spans="1:7" ht="15">
      <c r="A378" s="205"/>
      <c r="B378" s="205"/>
      <c r="C378" s="203"/>
      <c r="D378" s="201"/>
      <c r="E378" s="201"/>
      <c r="F378" s="201"/>
      <c r="G378" s="204"/>
    </row>
    <row r="379" spans="1:7" ht="15">
      <c r="A379" s="205"/>
      <c r="B379" s="205"/>
      <c r="C379" s="203"/>
      <c r="D379" s="201"/>
      <c r="E379" s="201"/>
      <c r="F379" s="201"/>
      <c r="G379" s="204"/>
    </row>
    <row r="380" spans="1:7" ht="15">
      <c r="A380" s="205"/>
      <c r="B380" s="205"/>
      <c r="C380" s="203"/>
      <c r="D380" s="201"/>
      <c r="E380" s="201"/>
      <c r="F380" s="201"/>
      <c r="G380" s="204"/>
    </row>
    <row r="381" spans="1:7" ht="15">
      <c r="A381" s="205"/>
      <c r="B381" s="205"/>
      <c r="C381" s="201"/>
      <c r="D381" s="201"/>
      <c r="E381" s="201"/>
      <c r="F381" s="201"/>
      <c r="G381" s="204"/>
    </row>
    <row r="382" spans="1:7" ht="15">
      <c r="A382" s="205"/>
      <c r="B382" s="205"/>
      <c r="C382" s="203"/>
      <c r="D382" s="201"/>
      <c r="E382" s="201"/>
      <c r="F382" s="201"/>
      <c r="G382" s="204"/>
    </row>
    <row r="383" spans="1:7" ht="15">
      <c r="A383" s="205"/>
      <c r="B383" s="205"/>
      <c r="C383" s="203"/>
      <c r="D383" s="201"/>
      <c r="E383" s="201"/>
      <c r="F383" s="201"/>
      <c r="G383" s="204"/>
    </row>
    <row r="384" spans="1:7" ht="15">
      <c r="A384" s="205"/>
      <c r="B384" s="205"/>
      <c r="C384" s="203"/>
      <c r="D384" s="201"/>
      <c r="E384" s="201"/>
      <c r="F384" s="201"/>
      <c r="G384" s="204"/>
    </row>
    <row r="385" spans="1:7" ht="15">
      <c r="A385" s="205"/>
      <c r="B385" s="205"/>
      <c r="C385" s="203"/>
      <c r="D385" s="201"/>
      <c r="E385" s="201"/>
      <c r="F385" s="201"/>
      <c r="G385" s="204"/>
    </row>
    <row r="386" spans="1:7" ht="15">
      <c r="A386" s="205"/>
      <c r="B386" s="205"/>
      <c r="C386" s="203"/>
      <c r="D386" s="201"/>
      <c r="E386" s="201"/>
      <c r="F386" s="201"/>
      <c r="G386" s="204"/>
    </row>
    <row r="387" spans="1:7" ht="15">
      <c r="A387" s="205"/>
      <c r="B387" s="205"/>
      <c r="C387" s="203"/>
      <c r="D387" s="201"/>
      <c r="E387" s="201"/>
      <c r="F387" s="201"/>
      <c r="G387" s="204"/>
    </row>
    <row r="388" spans="1:7" ht="15">
      <c r="A388" s="205"/>
      <c r="B388" s="205"/>
      <c r="C388" s="201"/>
      <c r="D388" s="201"/>
      <c r="E388" s="201"/>
      <c r="F388" s="201"/>
      <c r="G388" s="204"/>
    </row>
    <row r="389" spans="1:7" ht="15">
      <c r="A389" s="205"/>
      <c r="B389" s="205"/>
      <c r="C389" s="203"/>
      <c r="D389" s="201"/>
      <c r="E389" s="201"/>
      <c r="F389" s="201"/>
      <c r="G389" s="204"/>
    </row>
    <row r="390" spans="1:7" ht="15">
      <c r="A390" s="205"/>
      <c r="B390" s="205"/>
      <c r="C390" s="201"/>
      <c r="D390" s="201"/>
      <c r="E390" s="201"/>
      <c r="F390" s="201"/>
      <c r="G390" s="202"/>
    </row>
    <row r="391" spans="1:7" ht="15">
      <c r="A391" s="205"/>
      <c r="B391" s="205"/>
      <c r="C391" s="203"/>
      <c r="D391" s="201"/>
      <c r="E391" s="201"/>
      <c r="F391" s="201"/>
      <c r="G391" s="204"/>
    </row>
    <row r="392" spans="1:7" ht="15">
      <c r="A392" s="205"/>
      <c r="B392" s="205"/>
      <c r="C392" s="203"/>
      <c r="D392" s="201"/>
      <c r="E392" s="201"/>
      <c r="F392" s="201"/>
      <c r="G392" s="204"/>
    </row>
    <row r="393" spans="1:7" ht="15">
      <c r="A393" s="205"/>
      <c r="B393" s="205"/>
      <c r="C393" s="203"/>
      <c r="D393" s="201"/>
      <c r="E393" s="201"/>
      <c r="F393" s="201"/>
      <c r="G393" s="204"/>
    </row>
    <row r="394" spans="1:7" ht="15">
      <c r="A394" s="205"/>
      <c r="B394" s="205"/>
      <c r="C394" s="201"/>
      <c r="D394" s="201"/>
      <c r="E394" s="201"/>
      <c r="F394" s="201"/>
      <c r="G394" s="202"/>
    </row>
    <row r="395" spans="1:7" ht="15">
      <c r="A395" s="205"/>
      <c r="B395" s="205"/>
      <c r="C395" s="203"/>
      <c r="D395" s="201"/>
      <c r="E395" s="201"/>
      <c r="F395" s="201"/>
      <c r="G395" s="204"/>
    </row>
    <row r="396" spans="1:7" ht="15">
      <c r="A396" s="205"/>
      <c r="B396" s="205"/>
      <c r="C396" s="203"/>
      <c r="D396" s="201"/>
      <c r="E396" s="201"/>
      <c r="F396" s="201"/>
      <c r="G396" s="204"/>
    </row>
    <row r="397" spans="1:7" ht="15">
      <c r="A397" s="205"/>
      <c r="B397" s="205"/>
      <c r="C397" s="203"/>
      <c r="D397" s="201"/>
      <c r="E397" s="201"/>
      <c r="F397" s="201"/>
      <c r="G397" s="204"/>
    </row>
    <row r="398" spans="1:7" ht="15">
      <c r="A398" s="205"/>
      <c r="B398" s="205"/>
      <c r="C398" s="203"/>
      <c r="D398" s="201"/>
      <c r="E398" s="201"/>
      <c r="F398" s="201"/>
      <c r="G398" s="204"/>
    </row>
    <row r="399" spans="1:7" ht="15">
      <c r="A399" s="205"/>
      <c r="B399" s="205"/>
      <c r="C399" s="201"/>
      <c r="D399" s="201"/>
      <c r="E399" s="201"/>
      <c r="F399" s="201"/>
      <c r="G399" s="204"/>
    </row>
    <row r="400" spans="1:7" ht="15">
      <c r="A400" s="205"/>
      <c r="B400" s="205"/>
      <c r="C400" s="203"/>
      <c r="D400" s="201"/>
      <c r="E400" s="201"/>
      <c r="F400" s="201"/>
      <c r="G400" s="204"/>
    </row>
    <row r="401" spans="1:7" ht="15">
      <c r="A401" s="205"/>
      <c r="B401" s="205"/>
      <c r="C401" s="201"/>
      <c r="D401" s="201"/>
      <c r="E401" s="201"/>
      <c r="F401" s="201"/>
      <c r="G401" s="204"/>
    </row>
    <row r="402" spans="1:7" ht="15">
      <c r="A402" s="205"/>
      <c r="B402" s="205"/>
      <c r="C402" s="203"/>
      <c r="D402" s="201"/>
      <c r="E402" s="201"/>
      <c r="F402" s="201"/>
      <c r="G402" s="204"/>
    </row>
    <row r="403" spans="1:7" ht="15">
      <c r="A403" s="205"/>
      <c r="B403" s="205"/>
      <c r="C403" s="201"/>
      <c r="D403" s="201"/>
      <c r="E403" s="201"/>
      <c r="F403" s="201"/>
      <c r="G403" s="202"/>
    </row>
    <row r="404" spans="1:7" ht="15">
      <c r="A404" s="205"/>
      <c r="B404" s="205"/>
      <c r="C404" s="203"/>
      <c r="D404" s="201"/>
      <c r="E404" s="201"/>
      <c r="F404" s="201"/>
      <c r="G404" s="204"/>
    </row>
    <row r="405" spans="1:7" ht="15">
      <c r="A405" s="205"/>
      <c r="B405" s="205"/>
      <c r="C405" s="203"/>
      <c r="D405" s="201"/>
      <c r="E405" s="201"/>
      <c r="F405" s="201"/>
      <c r="G405" s="204"/>
    </row>
    <row r="406" spans="1:7" ht="15">
      <c r="A406" s="205"/>
      <c r="B406" s="205"/>
      <c r="C406" s="203"/>
      <c r="D406" s="201"/>
      <c r="E406" s="201"/>
      <c r="F406" s="201"/>
      <c r="G406" s="204"/>
    </row>
    <row r="407" spans="1:7" ht="15">
      <c r="A407" s="205"/>
      <c r="B407" s="205"/>
      <c r="C407" s="201"/>
      <c r="D407" s="201"/>
      <c r="E407" s="201"/>
      <c r="F407" s="201"/>
      <c r="G407" s="204"/>
    </row>
    <row r="408" spans="1:7" ht="15">
      <c r="A408" s="205"/>
      <c r="B408" s="205"/>
      <c r="C408" s="203"/>
      <c r="D408" s="201"/>
      <c r="E408" s="201"/>
      <c r="F408" s="201"/>
      <c r="G408" s="204"/>
    </row>
    <row r="409" spans="1:7" ht="15">
      <c r="A409" s="205"/>
      <c r="B409" s="205"/>
      <c r="C409" s="203"/>
      <c r="D409" s="201"/>
      <c r="E409" s="201"/>
      <c r="F409" s="201"/>
      <c r="G409" s="204"/>
    </row>
    <row r="410" spans="1:7" ht="15">
      <c r="A410" s="205"/>
      <c r="B410" s="205"/>
      <c r="C410" s="203"/>
      <c r="D410" s="201"/>
      <c r="E410" s="201"/>
      <c r="F410" s="201"/>
      <c r="G410" s="204"/>
    </row>
    <row r="411" spans="1:7" ht="15">
      <c r="A411" s="205"/>
      <c r="B411" s="205"/>
      <c r="C411" s="201"/>
      <c r="D411" s="201"/>
      <c r="E411" s="201"/>
      <c r="F411" s="201"/>
      <c r="G411" s="204"/>
    </row>
    <row r="412" spans="1:7" ht="15">
      <c r="A412" s="205"/>
      <c r="B412" s="205"/>
      <c r="C412" s="201"/>
      <c r="D412" s="201"/>
      <c r="E412" s="201"/>
      <c r="F412" s="201"/>
      <c r="G412" s="204"/>
    </row>
    <row r="413" spans="1:7" ht="15">
      <c r="A413" s="205"/>
      <c r="B413" s="205"/>
      <c r="C413" s="203"/>
      <c r="D413" s="201"/>
      <c r="E413" s="201"/>
      <c r="F413" s="201"/>
      <c r="G413" s="204"/>
    </row>
    <row r="414" spans="1:7" ht="15">
      <c r="A414" s="205"/>
      <c r="B414" s="205"/>
      <c r="C414" s="201"/>
      <c r="D414" s="201"/>
      <c r="E414" s="201"/>
      <c r="F414" s="201"/>
      <c r="G414" s="202"/>
    </row>
    <row r="415" spans="1:7" ht="15">
      <c r="A415" s="205"/>
      <c r="B415" s="205"/>
      <c r="C415" s="203"/>
      <c r="D415" s="201"/>
      <c r="E415" s="201"/>
      <c r="F415" s="201"/>
      <c r="G415" s="204"/>
    </row>
    <row r="416" spans="1:7" ht="15">
      <c r="A416" s="205"/>
      <c r="B416" s="205"/>
      <c r="C416" s="203"/>
      <c r="D416" s="201"/>
      <c r="E416" s="201"/>
      <c r="F416" s="201"/>
      <c r="G416" s="204"/>
    </row>
    <row r="417" spans="1:7" ht="15">
      <c r="A417" s="205"/>
      <c r="B417" s="205"/>
      <c r="C417" s="203"/>
      <c r="D417" s="201"/>
      <c r="E417" s="201"/>
      <c r="F417" s="201"/>
      <c r="G417" s="204"/>
    </row>
    <row r="418" spans="1:7" ht="15">
      <c r="A418" s="205"/>
      <c r="B418" s="205"/>
      <c r="C418" s="201"/>
      <c r="D418" s="201"/>
      <c r="E418" s="201"/>
      <c r="F418" s="201"/>
      <c r="G418" s="204"/>
    </row>
    <row r="419" spans="1:7" ht="15">
      <c r="A419" s="205"/>
      <c r="B419" s="205"/>
      <c r="C419" s="203"/>
      <c r="D419" s="201"/>
      <c r="E419" s="201"/>
      <c r="F419" s="201"/>
      <c r="G419" s="204"/>
    </row>
    <row r="420" spans="1:7" ht="15">
      <c r="A420" s="205"/>
      <c r="B420" s="205"/>
      <c r="C420" s="203"/>
      <c r="D420" s="201"/>
      <c r="E420" s="201"/>
      <c r="F420" s="201"/>
      <c r="G420" s="204"/>
    </row>
    <row r="421" spans="1:7" ht="15">
      <c r="A421" s="205"/>
      <c r="B421" s="205"/>
      <c r="C421" s="201"/>
      <c r="D421" s="201"/>
      <c r="E421" s="201"/>
      <c r="F421" s="201"/>
      <c r="G421" s="204"/>
    </row>
    <row r="422" spans="1:7" ht="15">
      <c r="A422" s="205"/>
      <c r="B422" s="205"/>
      <c r="C422" s="203"/>
      <c r="D422" s="201"/>
      <c r="E422" s="201"/>
      <c r="F422" s="201"/>
      <c r="G422" s="204"/>
    </row>
    <row r="423" spans="1:7" ht="15">
      <c r="A423" s="205"/>
      <c r="B423" s="205"/>
      <c r="C423" s="201"/>
      <c r="D423" s="201"/>
      <c r="E423" s="201"/>
      <c r="F423" s="201"/>
      <c r="G423" s="202"/>
    </row>
    <row r="424" spans="1:7" ht="15">
      <c r="A424" s="205"/>
      <c r="B424" s="205"/>
      <c r="C424" s="203"/>
      <c r="D424" s="201"/>
      <c r="E424" s="201"/>
      <c r="F424" s="201"/>
      <c r="G424" s="204"/>
    </row>
    <row r="425" spans="1:7" ht="15">
      <c r="A425" s="205"/>
      <c r="B425" s="205"/>
      <c r="C425" s="203"/>
      <c r="D425" s="201"/>
      <c r="E425" s="201"/>
      <c r="F425" s="201"/>
      <c r="G425" s="204"/>
    </row>
    <row r="426" spans="1:7" ht="15">
      <c r="A426" s="205"/>
      <c r="B426" s="205"/>
      <c r="C426" s="203"/>
      <c r="D426" s="201"/>
      <c r="E426" s="201"/>
      <c r="F426" s="201"/>
      <c r="G426" s="204"/>
    </row>
    <row r="427" spans="1:7" ht="15">
      <c r="A427" s="205"/>
      <c r="B427" s="205"/>
      <c r="C427" s="203"/>
      <c r="D427" s="201"/>
      <c r="E427" s="201"/>
      <c r="F427" s="201"/>
      <c r="G427" s="204"/>
    </row>
    <row r="428" spans="1:7" ht="15">
      <c r="A428" s="205"/>
      <c r="B428" s="205"/>
      <c r="C428" s="203"/>
      <c r="D428" s="201"/>
      <c r="E428" s="201"/>
      <c r="F428" s="201"/>
      <c r="G428" s="204"/>
    </row>
    <row r="429" spans="1:7" ht="15">
      <c r="A429" s="205"/>
      <c r="B429" s="205"/>
      <c r="C429" s="203"/>
      <c r="D429" s="201"/>
      <c r="E429" s="201"/>
      <c r="F429" s="201"/>
      <c r="G429" s="204"/>
    </row>
    <row r="430" spans="1:7" ht="15">
      <c r="A430" s="205"/>
      <c r="B430" s="205"/>
      <c r="C430" s="203"/>
      <c r="D430" s="201"/>
      <c r="E430" s="201"/>
      <c r="F430" s="201"/>
      <c r="G430" s="204"/>
    </row>
    <row r="431" spans="1:7" ht="15">
      <c r="A431" s="205"/>
      <c r="B431" s="205"/>
      <c r="C431" s="203"/>
      <c r="D431" s="201"/>
      <c r="E431" s="201"/>
      <c r="F431" s="201"/>
      <c r="G431" s="204"/>
    </row>
    <row r="432" spans="1:7" ht="15">
      <c r="A432" s="205"/>
      <c r="B432" s="205"/>
      <c r="C432" s="203"/>
      <c r="D432" s="201"/>
      <c r="E432" s="201"/>
      <c r="F432" s="201"/>
      <c r="G432" s="204"/>
    </row>
    <row r="433" spans="1:7" ht="15">
      <c r="A433" s="205"/>
      <c r="B433" s="205"/>
      <c r="C433" s="203"/>
      <c r="D433" s="201"/>
      <c r="E433" s="201"/>
      <c r="F433" s="201"/>
      <c r="G433" s="204"/>
    </row>
    <row r="434" spans="1:7" ht="15">
      <c r="A434" s="205"/>
      <c r="B434" s="205"/>
      <c r="C434" s="203"/>
      <c r="D434" s="201"/>
      <c r="E434" s="201"/>
      <c r="F434" s="201"/>
      <c r="G434" s="204"/>
    </row>
    <row r="435" spans="1:7" ht="15">
      <c r="A435" s="205"/>
      <c r="B435" s="205"/>
      <c r="C435" s="203"/>
      <c r="D435" s="201"/>
      <c r="E435" s="201"/>
      <c r="F435" s="201"/>
      <c r="G435" s="204"/>
    </row>
    <row r="436" spans="1:7" ht="15">
      <c r="A436" s="205"/>
      <c r="B436" s="205"/>
      <c r="C436" s="203"/>
      <c r="D436" s="201"/>
      <c r="E436" s="201"/>
      <c r="F436" s="201"/>
      <c r="G436" s="204"/>
    </row>
    <row r="437" spans="1:7" ht="15">
      <c r="A437" s="205"/>
      <c r="B437" s="205"/>
      <c r="C437" s="201"/>
      <c r="D437" s="201"/>
      <c r="E437" s="201"/>
      <c r="F437" s="201"/>
      <c r="G437" s="204"/>
    </row>
    <row r="438" spans="1:7" ht="15">
      <c r="A438" s="205"/>
      <c r="B438" s="205"/>
      <c r="C438" s="203"/>
      <c r="D438" s="201"/>
      <c r="E438" s="201"/>
      <c r="F438" s="201"/>
      <c r="G438" s="204"/>
    </row>
    <row r="439" spans="1:7" ht="15">
      <c r="A439" s="205"/>
      <c r="B439" s="205"/>
      <c r="C439" s="203"/>
      <c r="D439" s="201"/>
      <c r="E439" s="201"/>
      <c r="F439" s="201"/>
      <c r="G439" s="204"/>
    </row>
    <row r="440" spans="1:7" ht="15">
      <c r="A440" s="205"/>
      <c r="B440" s="205"/>
      <c r="C440" s="203"/>
      <c r="D440" s="201"/>
      <c r="E440" s="201"/>
      <c r="F440" s="201"/>
      <c r="G440" s="204"/>
    </row>
    <row r="441" spans="1:7" ht="15">
      <c r="A441" s="205"/>
      <c r="B441" s="205"/>
      <c r="C441" s="203"/>
      <c r="D441" s="201"/>
      <c r="E441" s="201"/>
      <c r="F441" s="201"/>
      <c r="G441" s="204"/>
    </row>
    <row r="442" spans="1:7" ht="15">
      <c r="A442" s="205"/>
      <c r="B442" s="205"/>
      <c r="C442" s="201"/>
      <c r="D442" s="201"/>
      <c r="E442" s="201"/>
      <c r="F442" s="201"/>
      <c r="G442" s="204"/>
    </row>
    <row r="443" spans="1:7" ht="15">
      <c r="A443" s="205"/>
      <c r="B443" s="205"/>
      <c r="C443" s="203"/>
      <c r="D443" s="201"/>
      <c r="E443" s="201"/>
      <c r="F443" s="201"/>
      <c r="G443" s="204"/>
    </row>
    <row r="444" spans="1:7" ht="15">
      <c r="A444" s="205"/>
      <c r="B444" s="205"/>
      <c r="C444" s="201"/>
      <c r="D444" s="201"/>
      <c r="E444" s="201"/>
      <c r="F444" s="201"/>
      <c r="G444" s="202"/>
    </row>
    <row r="445" spans="1:7" ht="15">
      <c r="A445" s="205"/>
      <c r="B445" s="205"/>
      <c r="C445" s="203"/>
      <c r="D445" s="201"/>
      <c r="E445" s="201"/>
      <c r="F445" s="201"/>
      <c r="G445" s="204"/>
    </row>
    <row r="446" spans="1:7" ht="15">
      <c r="A446" s="205"/>
      <c r="B446" s="205"/>
      <c r="C446" s="203"/>
      <c r="D446" s="201"/>
      <c r="E446" s="201"/>
      <c r="F446" s="201"/>
      <c r="G446" s="204"/>
    </row>
    <row r="447" spans="1:7" ht="15">
      <c r="A447" s="205"/>
      <c r="B447" s="205"/>
      <c r="C447" s="203"/>
      <c r="D447" s="201"/>
      <c r="E447" s="201"/>
      <c r="F447" s="201"/>
      <c r="G447" s="204"/>
    </row>
    <row r="448" spans="1:7" ht="15">
      <c r="A448" s="205"/>
      <c r="B448" s="205"/>
      <c r="C448" s="201"/>
      <c r="D448" s="201"/>
      <c r="E448" s="201"/>
      <c r="F448" s="201"/>
      <c r="G448" s="204"/>
    </row>
    <row r="449" spans="1:7" ht="15">
      <c r="A449" s="205"/>
      <c r="B449" s="205"/>
      <c r="C449" s="203"/>
      <c r="D449" s="201"/>
      <c r="E449" s="201"/>
      <c r="F449" s="201"/>
      <c r="G449" s="204"/>
    </row>
    <row r="450" spans="1:7" ht="15">
      <c r="A450" s="205"/>
      <c r="B450" s="205"/>
      <c r="C450" s="201"/>
      <c r="D450" s="201"/>
      <c r="E450" s="201"/>
      <c r="F450" s="201"/>
      <c r="G450" s="202"/>
    </row>
    <row r="451" spans="1:7" ht="15">
      <c r="A451" s="205"/>
      <c r="B451" s="205"/>
      <c r="C451" s="203"/>
      <c r="D451" s="201"/>
      <c r="E451" s="201"/>
      <c r="F451" s="201"/>
      <c r="G451" s="204"/>
    </row>
    <row r="452" spans="1:7" ht="15">
      <c r="A452" s="205"/>
      <c r="B452" s="205"/>
      <c r="C452" s="203"/>
      <c r="D452" s="201"/>
      <c r="E452" s="201"/>
      <c r="F452" s="201"/>
      <c r="G452" s="204"/>
    </row>
    <row r="453" spans="1:7" ht="15">
      <c r="A453" s="205"/>
      <c r="B453" s="205"/>
      <c r="C453" s="203"/>
      <c r="D453" s="201"/>
      <c r="E453" s="201"/>
      <c r="F453" s="201"/>
      <c r="G453" s="204"/>
    </row>
    <row r="454" spans="1:7" ht="15">
      <c r="A454" s="205"/>
      <c r="B454" s="205"/>
      <c r="C454" s="203"/>
      <c r="D454" s="201"/>
      <c r="E454" s="201"/>
      <c r="F454" s="201"/>
      <c r="G454" s="204"/>
    </row>
    <row r="455" spans="1:7" ht="15">
      <c r="A455" s="205"/>
      <c r="B455" s="205"/>
      <c r="C455" s="203"/>
      <c r="D455" s="201"/>
      <c r="E455" s="201"/>
      <c r="F455" s="201"/>
      <c r="G455" s="204"/>
    </row>
    <row r="456" spans="1:7" ht="15">
      <c r="A456" s="205"/>
      <c r="B456" s="205"/>
      <c r="C456" s="203"/>
      <c r="D456" s="201"/>
      <c r="E456" s="201"/>
      <c r="F456" s="201"/>
      <c r="G456" s="204"/>
    </row>
    <row r="457" spans="1:7" ht="15">
      <c r="A457" s="205"/>
      <c r="B457" s="205"/>
      <c r="C457" s="203"/>
      <c r="D457" s="201"/>
      <c r="E457" s="201"/>
      <c r="F457" s="201"/>
      <c r="G457" s="204"/>
    </row>
    <row r="458" spans="1:7" ht="15">
      <c r="A458" s="205"/>
      <c r="B458" s="205"/>
      <c r="C458" s="203"/>
      <c r="D458" s="201"/>
      <c r="E458" s="201"/>
      <c r="F458" s="201"/>
      <c r="G458" s="204"/>
    </row>
    <row r="459" spans="1:7" ht="15">
      <c r="A459" s="205"/>
      <c r="B459" s="205"/>
      <c r="C459" s="203"/>
      <c r="D459" s="201"/>
      <c r="E459" s="201"/>
      <c r="F459" s="201"/>
      <c r="G459" s="204"/>
    </row>
    <row r="460" spans="1:7" ht="15">
      <c r="A460" s="205"/>
      <c r="B460" s="205"/>
      <c r="C460" s="203"/>
      <c r="D460" s="201"/>
      <c r="E460" s="201"/>
      <c r="F460" s="201"/>
      <c r="G460" s="204"/>
    </row>
    <row r="461" spans="1:7" ht="15">
      <c r="A461" s="205"/>
      <c r="B461" s="205"/>
      <c r="C461" s="203"/>
      <c r="D461" s="201"/>
      <c r="E461" s="201"/>
      <c r="F461" s="201"/>
      <c r="G461" s="204"/>
    </row>
    <row r="462" spans="1:7" ht="15">
      <c r="A462" s="205"/>
      <c r="B462" s="205"/>
      <c r="C462" s="203"/>
      <c r="D462" s="201"/>
      <c r="E462" s="201"/>
      <c r="F462" s="201"/>
      <c r="G462" s="204"/>
    </row>
    <row r="463" spans="1:7" ht="15">
      <c r="A463" s="205"/>
      <c r="B463" s="205"/>
      <c r="C463" s="203"/>
      <c r="D463" s="201"/>
      <c r="E463" s="201"/>
      <c r="F463" s="201"/>
      <c r="G463" s="204"/>
    </row>
    <row r="464" spans="1:7" ht="15">
      <c r="A464" s="205"/>
      <c r="B464" s="205"/>
      <c r="C464" s="203"/>
      <c r="D464" s="201"/>
      <c r="E464" s="201"/>
      <c r="F464" s="201"/>
      <c r="G464" s="204"/>
    </row>
    <row r="465" spans="1:7" ht="15">
      <c r="A465" s="205"/>
      <c r="B465" s="205"/>
      <c r="C465" s="203"/>
      <c r="D465" s="201"/>
      <c r="E465" s="201"/>
      <c r="F465" s="201"/>
      <c r="G465" s="204"/>
    </row>
    <row r="466" spans="1:7" ht="15">
      <c r="A466" s="205"/>
      <c r="B466" s="205"/>
      <c r="C466" s="201"/>
      <c r="D466" s="201"/>
      <c r="E466" s="201"/>
      <c r="F466" s="201"/>
      <c r="G466" s="204"/>
    </row>
    <row r="467" spans="1:7" ht="15">
      <c r="A467" s="205"/>
      <c r="B467" s="205"/>
      <c r="C467" s="203"/>
      <c r="D467" s="201"/>
      <c r="E467" s="201"/>
      <c r="F467" s="201"/>
      <c r="G467" s="204"/>
    </row>
    <row r="468" spans="1:7" ht="15">
      <c r="A468" s="205"/>
      <c r="B468" s="205"/>
      <c r="C468" s="203"/>
      <c r="D468" s="201"/>
      <c r="E468" s="201"/>
      <c r="F468" s="201"/>
      <c r="G468" s="204"/>
    </row>
    <row r="469" spans="1:7" ht="15">
      <c r="A469" s="205"/>
      <c r="B469" s="205"/>
      <c r="C469" s="203"/>
      <c r="D469" s="201"/>
      <c r="E469" s="201"/>
      <c r="F469" s="201"/>
      <c r="G469" s="204"/>
    </row>
    <row r="470" spans="1:7" ht="15">
      <c r="A470" s="205"/>
      <c r="B470" s="205"/>
      <c r="C470" s="203"/>
      <c r="D470" s="201"/>
      <c r="E470" s="201"/>
      <c r="F470" s="201"/>
      <c r="G470" s="204"/>
    </row>
    <row r="471" spans="1:7" ht="15">
      <c r="A471" s="205"/>
      <c r="B471" s="205"/>
      <c r="C471" s="203"/>
      <c r="D471" s="201"/>
      <c r="E471" s="201"/>
      <c r="F471" s="201"/>
      <c r="G471" s="204"/>
    </row>
    <row r="472" spans="1:7" ht="15">
      <c r="A472" s="205"/>
      <c r="B472" s="205"/>
      <c r="C472" s="201"/>
      <c r="D472" s="201"/>
      <c r="E472" s="201"/>
      <c r="F472" s="201"/>
      <c r="G472" s="204"/>
    </row>
    <row r="473" spans="1:7" ht="15">
      <c r="A473" s="205"/>
      <c r="B473" s="205"/>
      <c r="C473" s="203"/>
      <c r="D473" s="201"/>
      <c r="E473" s="201"/>
      <c r="F473" s="201"/>
      <c r="G473" s="204"/>
    </row>
    <row r="474" spans="1:7" ht="15">
      <c r="A474" s="205"/>
      <c r="B474" s="205"/>
      <c r="C474" s="201"/>
      <c r="D474" s="201"/>
      <c r="E474" s="201"/>
      <c r="F474" s="201"/>
      <c r="G474" s="202"/>
    </row>
    <row r="475" spans="1:7" ht="15">
      <c r="A475" s="205"/>
      <c r="B475" s="205"/>
      <c r="C475" s="203"/>
      <c r="D475" s="201"/>
      <c r="E475" s="201"/>
      <c r="F475" s="201"/>
      <c r="G475" s="204"/>
    </row>
    <row r="476" spans="1:7" ht="15">
      <c r="A476" s="205"/>
      <c r="B476" s="205"/>
      <c r="C476" s="203"/>
      <c r="D476" s="201"/>
      <c r="E476" s="201"/>
      <c r="F476" s="201"/>
      <c r="G476" s="204"/>
    </row>
    <row r="477" spans="1:7" ht="15">
      <c r="A477" s="205"/>
      <c r="B477" s="205"/>
      <c r="C477" s="203"/>
      <c r="D477" s="201"/>
      <c r="E477" s="201"/>
      <c r="F477" s="201"/>
      <c r="G477" s="204"/>
    </row>
    <row r="478" spans="1:7" ht="15">
      <c r="A478" s="205"/>
      <c r="B478" s="205"/>
      <c r="C478" s="201"/>
      <c r="D478" s="201"/>
      <c r="E478" s="201"/>
      <c r="F478" s="201"/>
      <c r="G478" s="202"/>
    </row>
    <row r="479" spans="1:7" ht="15">
      <c r="A479" s="205"/>
      <c r="B479" s="205"/>
      <c r="C479" s="203"/>
      <c r="D479" s="201"/>
      <c r="E479" s="201"/>
      <c r="F479" s="201"/>
      <c r="G479" s="204"/>
    </row>
    <row r="480" spans="1:7" ht="15">
      <c r="A480" s="205"/>
      <c r="B480" s="205"/>
      <c r="C480" s="203"/>
      <c r="D480" s="201"/>
      <c r="E480" s="201"/>
      <c r="F480" s="201"/>
      <c r="G480" s="204"/>
    </row>
    <row r="481" spans="1:7" ht="15">
      <c r="A481" s="205"/>
      <c r="B481" s="205"/>
      <c r="C481" s="203"/>
      <c r="D481" s="201"/>
      <c r="E481" s="201"/>
      <c r="F481" s="201"/>
      <c r="G481" s="204"/>
    </row>
    <row r="482" spans="1:7" ht="15">
      <c r="A482" s="205"/>
      <c r="B482" s="205"/>
      <c r="C482" s="203"/>
      <c r="D482" s="201"/>
      <c r="E482" s="201"/>
      <c r="F482" s="201"/>
      <c r="G482" s="204"/>
    </row>
    <row r="483" spans="1:7" ht="15">
      <c r="A483" s="205"/>
      <c r="B483" s="205"/>
      <c r="C483" s="201"/>
      <c r="D483" s="201"/>
      <c r="E483" s="201"/>
      <c r="F483" s="201"/>
      <c r="G483" s="204"/>
    </row>
    <row r="484" spans="1:7" ht="15">
      <c r="A484" s="205"/>
      <c r="B484" s="205"/>
      <c r="C484" s="203"/>
      <c r="D484" s="201"/>
      <c r="E484" s="201"/>
      <c r="F484" s="201"/>
      <c r="G484" s="204"/>
    </row>
    <row r="485" spans="1:7" ht="15">
      <c r="A485" s="205"/>
      <c r="B485" s="205"/>
      <c r="C485" s="203"/>
      <c r="D485" s="201"/>
      <c r="E485" s="201"/>
      <c r="F485" s="201"/>
      <c r="G485" s="204"/>
    </row>
    <row r="486" spans="1:7" ht="15">
      <c r="A486" s="205"/>
      <c r="B486" s="205"/>
      <c r="C486" s="201"/>
      <c r="D486" s="201"/>
      <c r="E486" s="201"/>
      <c r="F486" s="201"/>
      <c r="G486" s="202"/>
    </row>
    <row r="487" spans="1:7" ht="15">
      <c r="A487" s="205"/>
      <c r="B487" s="205"/>
      <c r="C487" s="203"/>
      <c r="D487" s="201"/>
      <c r="E487" s="201"/>
      <c r="F487" s="201"/>
      <c r="G487" s="204"/>
    </row>
    <row r="488" spans="1:7" ht="15">
      <c r="A488" s="205"/>
      <c r="B488" s="205"/>
      <c r="C488" s="203"/>
      <c r="D488" s="201"/>
      <c r="E488" s="201"/>
      <c r="F488" s="201"/>
      <c r="G488" s="204"/>
    </row>
    <row r="489" spans="1:7" ht="15">
      <c r="A489" s="205"/>
      <c r="B489" s="205"/>
      <c r="C489" s="203"/>
      <c r="D489" s="201"/>
      <c r="E489" s="201"/>
      <c r="F489" s="201"/>
      <c r="G489" s="204"/>
    </row>
    <row r="490" spans="1:7" ht="15">
      <c r="A490" s="205"/>
      <c r="B490" s="205"/>
      <c r="C490" s="203"/>
      <c r="D490" s="201"/>
      <c r="E490" s="201"/>
      <c r="F490" s="201"/>
      <c r="G490" s="204"/>
    </row>
    <row r="491" spans="1:7" ht="15">
      <c r="A491" s="205"/>
      <c r="B491" s="205"/>
      <c r="C491" s="203"/>
      <c r="D491" s="201"/>
      <c r="E491" s="201"/>
      <c r="F491" s="201"/>
      <c r="G491" s="204"/>
    </row>
    <row r="492" spans="1:7" ht="15">
      <c r="A492" s="205"/>
      <c r="B492" s="205"/>
      <c r="C492" s="201"/>
      <c r="D492" s="201"/>
      <c r="E492" s="201"/>
      <c r="F492" s="201"/>
      <c r="G492" s="204"/>
    </row>
    <row r="493" spans="1:7" ht="15">
      <c r="A493" s="205"/>
      <c r="B493" s="205"/>
      <c r="C493" s="203"/>
      <c r="D493" s="201"/>
      <c r="E493" s="201"/>
      <c r="F493" s="201"/>
      <c r="G493" s="204"/>
    </row>
    <row r="494" spans="1:7" ht="15">
      <c r="A494" s="205"/>
      <c r="B494" s="205"/>
      <c r="C494" s="203"/>
      <c r="D494" s="201"/>
      <c r="E494" s="201"/>
      <c r="F494" s="201"/>
      <c r="G494" s="204"/>
    </row>
    <row r="495" spans="1:7" ht="15">
      <c r="A495" s="205"/>
      <c r="B495" s="205"/>
      <c r="C495" s="201"/>
      <c r="D495" s="201"/>
      <c r="E495" s="201"/>
      <c r="F495" s="201"/>
      <c r="G495" s="204"/>
    </row>
    <row r="496" spans="1:7" ht="15">
      <c r="A496" s="205"/>
      <c r="B496" s="205"/>
      <c r="C496" s="203"/>
      <c r="D496" s="201"/>
      <c r="E496" s="201"/>
      <c r="F496" s="201"/>
      <c r="G496" s="204"/>
    </row>
    <row r="497" spans="1:7" ht="15">
      <c r="A497" s="205"/>
      <c r="B497" s="205"/>
      <c r="C497" s="203"/>
      <c r="D497" s="201"/>
      <c r="E497" s="201"/>
      <c r="F497" s="201"/>
      <c r="G497" s="204"/>
    </row>
    <row r="498" spans="1:7" ht="15">
      <c r="A498" s="205"/>
      <c r="B498" s="205"/>
      <c r="C498" s="203"/>
      <c r="D498" s="201"/>
      <c r="E498" s="201"/>
      <c r="F498" s="201"/>
      <c r="G498" s="204"/>
    </row>
    <row r="499" spans="1:7" ht="15">
      <c r="A499" s="205"/>
      <c r="B499" s="205"/>
      <c r="C499" s="201"/>
      <c r="D499" s="201"/>
      <c r="E499" s="201"/>
      <c r="F499" s="201"/>
      <c r="G499" s="204"/>
    </row>
    <row r="500" spans="1:7" ht="15">
      <c r="A500" s="205"/>
      <c r="B500" s="205"/>
      <c r="C500" s="201"/>
      <c r="D500" s="201"/>
      <c r="E500" s="201"/>
      <c r="F500" s="201"/>
      <c r="G500" s="204"/>
    </row>
    <row r="501" spans="1:7" ht="15">
      <c r="A501" s="205"/>
      <c r="B501" s="205"/>
      <c r="C501" s="201"/>
      <c r="D501" s="201"/>
      <c r="E501" s="201"/>
      <c r="F501" s="201"/>
      <c r="G501" s="202"/>
    </row>
    <row r="502" spans="1:7" ht="15">
      <c r="A502" s="205"/>
      <c r="B502" s="205"/>
      <c r="C502" s="203"/>
      <c r="D502" s="201"/>
      <c r="E502" s="201"/>
      <c r="F502" s="201"/>
      <c r="G502" s="204"/>
    </row>
    <row r="503" spans="1:7" ht="15">
      <c r="A503" s="205"/>
      <c r="B503" s="205"/>
      <c r="C503" s="203"/>
      <c r="D503" s="201"/>
      <c r="E503" s="201"/>
      <c r="F503" s="201"/>
      <c r="G503" s="204"/>
    </row>
    <row r="504" spans="1:7" ht="15">
      <c r="A504" s="205"/>
      <c r="B504" s="205"/>
      <c r="C504" s="201"/>
      <c r="D504" s="201"/>
      <c r="E504" s="201"/>
      <c r="F504" s="201"/>
      <c r="G504" s="204"/>
    </row>
    <row r="505" spans="1:7" ht="15">
      <c r="A505" s="205"/>
      <c r="B505" s="205"/>
      <c r="C505" s="201"/>
      <c r="D505" s="201"/>
      <c r="E505" s="201"/>
      <c r="F505" s="201"/>
      <c r="G505" s="204"/>
    </row>
    <row r="506" spans="1:7" ht="15">
      <c r="A506" s="205"/>
      <c r="B506" s="205"/>
      <c r="C506" s="203"/>
      <c r="D506" s="201"/>
      <c r="E506" s="201"/>
      <c r="F506" s="201"/>
      <c r="G506" s="204"/>
    </row>
    <row r="507" spans="1:7" ht="15">
      <c r="A507" s="205"/>
      <c r="B507" s="205"/>
      <c r="C507" s="203"/>
      <c r="D507" s="201"/>
      <c r="E507" s="201"/>
      <c r="F507" s="201"/>
      <c r="G507" s="204"/>
    </row>
    <row r="508" spans="1:7" ht="15">
      <c r="A508" s="205"/>
      <c r="B508" s="205"/>
      <c r="C508" s="203"/>
      <c r="D508" s="201"/>
      <c r="E508" s="201"/>
      <c r="F508" s="201"/>
      <c r="G508" s="204"/>
    </row>
    <row r="509" spans="1:7" ht="15">
      <c r="A509" s="205"/>
      <c r="B509" s="205"/>
      <c r="C509" s="203"/>
      <c r="D509" s="201"/>
      <c r="E509" s="201"/>
      <c r="F509" s="201"/>
      <c r="G509" s="204"/>
    </row>
    <row r="510" spans="1:7" ht="15">
      <c r="A510" s="205"/>
      <c r="B510" s="205"/>
      <c r="C510" s="203"/>
      <c r="D510" s="201"/>
      <c r="E510" s="201"/>
      <c r="F510" s="201"/>
      <c r="G510" s="204"/>
    </row>
    <row r="511" spans="1:7" ht="15">
      <c r="A511" s="205"/>
      <c r="B511" s="205"/>
      <c r="C511" s="201"/>
      <c r="D511" s="201"/>
      <c r="E511" s="201"/>
      <c r="F511" s="201"/>
      <c r="G511" s="204"/>
    </row>
    <row r="512" spans="1:7" ht="15">
      <c r="A512" s="205"/>
      <c r="B512" s="205"/>
      <c r="C512" s="203"/>
      <c r="D512" s="201"/>
      <c r="E512" s="201"/>
      <c r="F512" s="201"/>
      <c r="G512" s="204"/>
    </row>
    <row r="513" spans="1:7" ht="15">
      <c r="A513" s="205"/>
      <c r="B513" s="205"/>
      <c r="C513" s="201"/>
      <c r="D513" s="201"/>
      <c r="E513" s="201"/>
      <c r="F513" s="201"/>
      <c r="G513" s="202"/>
    </row>
    <row r="514" spans="1:7" ht="15">
      <c r="A514" s="205"/>
      <c r="B514" s="205"/>
      <c r="C514" s="203"/>
      <c r="D514" s="201"/>
      <c r="E514" s="201"/>
      <c r="F514" s="201"/>
      <c r="G514" s="204"/>
    </row>
    <row r="515" spans="1:7" ht="15">
      <c r="A515" s="205"/>
      <c r="B515" s="205"/>
      <c r="C515" s="203"/>
      <c r="D515" s="201"/>
      <c r="E515" s="201"/>
      <c r="F515" s="201"/>
      <c r="G515" s="204"/>
    </row>
    <row r="516" spans="1:7" ht="15">
      <c r="A516" s="205"/>
      <c r="B516" s="205"/>
      <c r="C516" s="203"/>
      <c r="D516" s="201"/>
      <c r="E516" s="201"/>
      <c r="F516" s="201"/>
      <c r="G516" s="204"/>
    </row>
    <row r="517" spans="1:7" ht="15">
      <c r="A517" s="205"/>
      <c r="B517" s="205"/>
      <c r="C517" s="203"/>
      <c r="D517" s="201"/>
      <c r="E517" s="201"/>
      <c r="F517" s="201"/>
      <c r="G517" s="204"/>
    </row>
    <row r="518" spans="1:7" ht="15">
      <c r="A518" s="205"/>
      <c r="B518" s="205"/>
      <c r="C518" s="203"/>
      <c r="D518" s="201"/>
      <c r="E518" s="201"/>
      <c r="F518" s="201"/>
      <c r="G518" s="204"/>
    </row>
    <row r="519" spans="1:7" ht="15">
      <c r="A519" s="205"/>
      <c r="B519" s="205"/>
      <c r="C519" s="203"/>
      <c r="D519" s="201"/>
      <c r="E519" s="201"/>
      <c r="F519" s="201"/>
      <c r="G519" s="204"/>
    </row>
    <row r="520" spans="1:7" ht="15">
      <c r="A520" s="205"/>
      <c r="B520" s="205"/>
      <c r="C520" s="201"/>
      <c r="D520" s="201"/>
      <c r="E520" s="201"/>
      <c r="F520" s="201"/>
      <c r="G520" s="204"/>
    </row>
    <row r="521" spans="1:7" ht="15">
      <c r="A521" s="205"/>
      <c r="B521" s="205"/>
      <c r="C521" s="203"/>
      <c r="D521" s="201"/>
      <c r="E521" s="201"/>
      <c r="F521" s="201"/>
      <c r="G521" s="204"/>
    </row>
    <row r="522" spans="1:7" ht="15">
      <c r="A522" s="205"/>
      <c r="B522" s="205"/>
      <c r="C522" s="203"/>
      <c r="D522" s="201"/>
      <c r="E522" s="201"/>
      <c r="F522" s="201"/>
      <c r="G522" s="204"/>
    </row>
    <row r="523" spans="1:7" ht="15">
      <c r="A523" s="205"/>
      <c r="B523" s="205"/>
      <c r="C523" s="203"/>
      <c r="D523" s="201"/>
      <c r="E523" s="201"/>
      <c r="F523" s="201"/>
      <c r="G523" s="204"/>
    </row>
    <row r="524" spans="1:7" ht="15">
      <c r="A524" s="205"/>
      <c r="B524" s="205"/>
      <c r="C524" s="201"/>
      <c r="D524" s="201"/>
      <c r="E524" s="201"/>
      <c r="F524" s="201"/>
      <c r="G524" s="204"/>
    </row>
    <row r="525" spans="1:7" ht="15">
      <c r="A525" s="205"/>
      <c r="B525" s="205"/>
      <c r="C525" s="203"/>
      <c r="D525" s="201"/>
      <c r="E525" s="201"/>
      <c r="F525" s="201"/>
      <c r="G525" s="204"/>
    </row>
    <row r="526" spans="1:7" ht="15">
      <c r="A526" s="205"/>
      <c r="B526" s="205"/>
      <c r="C526" s="201"/>
      <c r="D526" s="201"/>
      <c r="E526" s="201"/>
      <c r="F526" s="201"/>
      <c r="G526" s="202"/>
    </row>
    <row r="527" spans="1:7" ht="15">
      <c r="A527" s="205"/>
      <c r="B527" s="205"/>
      <c r="C527" s="203"/>
      <c r="D527" s="201"/>
      <c r="E527" s="201"/>
      <c r="F527" s="201"/>
      <c r="G527" s="204"/>
    </row>
    <row r="528" spans="1:7" ht="15">
      <c r="A528" s="205"/>
      <c r="B528" s="205"/>
      <c r="C528" s="203"/>
      <c r="D528" s="201"/>
      <c r="E528" s="201"/>
      <c r="F528" s="201"/>
      <c r="G528" s="204"/>
    </row>
    <row r="529" spans="1:7" ht="15">
      <c r="A529" s="205"/>
      <c r="B529" s="205"/>
      <c r="C529" s="201"/>
      <c r="D529" s="201"/>
      <c r="E529" s="201"/>
      <c r="F529" s="201"/>
      <c r="G529" s="204"/>
    </row>
    <row r="530" spans="1:7" ht="15">
      <c r="A530" s="205"/>
      <c r="B530" s="205"/>
      <c r="C530" s="203"/>
      <c r="D530" s="201"/>
      <c r="E530" s="201"/>
      <c r="F530" s="201"/>
      <c r="G530" s="204"/>
    </row>
    <row r="531" spans="1:7" ht="15">
      <c r="A531" s="205"/>
      <c r="B531" s="205"/>
      <c r="C531" s="201"/>
      <c r="D531" s="201"/>
      <c r="E531" s="201"/>
      <c r="F531" s="201"/>
      <c r="G531" s="202"/>
    </row>
    <row r="532" spans="1:7" ht="15">
      <c r="A532" s="205"/>
      <c r="B532" s="205"/>
      <c r="C532" s="203"/>
      <c r="D532" s="201"/>
      <c r="E532" s="201"/>
      <c r="F532" s="201"/>
      <c r="G532" s="204"/>
    </row>
    <row r="533" spans="1:7" ht="15">
      <c r="A533" s="205"/>
      <c r="B533" s="205"/>
      <c r="C533" s="203"/>
      <c r="D533" s="201"/>
      <c r="E533" s="201"/>
      <c r="F533" s="201"/>
      <c r="G533" s="204"/>
    </row>
    <row r="534" spans="1:7" ht="15">
      <c r="A534" s="205"/>
      <c r="B534" s="205"/>
      <c r="C534" s="203"/>
      <c r="D534" s="201"/>
      <c r="E534" s="201"/>
      <c r="F534" s="201"/>
      <c r="G534" s="204"/>
    </row>
    <row r="535" spans="1:7" ht="15">
      <c r="A535" s="205"/>
      <c r="B535" s="205"/>
      <c r="C535" s="203"/>
      <c r="D535" s="201"/>
      <c r="E535" s="201"/>
      <c r="F535" s="201"/>
      <c r="G535" s="204"/>
    </row>
    <row r="536" spans="1:7" ht="15">
      <c r="A536" s="205"/>
      <c r="B536" s="205"/>
      <c r="C536" s="203"/>
      <c r="D536" s="201"/>
      <c r="E536" s="201"/>
      <c r="F536" s="201"/>
      <c r="G536" s="204"/>
    </row>
    <row r="537" spans="1:7" ht="15">
      <c r="A537" s="205"/>
      <c r="B537" s="205"/>
      <c r="C537" s="201"/>
      <c r="D537" s="201"/>
      <c r="E537" s="201"/>
      <c r="F537" s="201"/>
      <c r="G537" s="204"/>
    </row>
    <row r="538" spans="1:7" ht="15">
      <c r="A538" s="205"/>
      <c r="B538" s="205"/>
      <c r="C538" s="203"/>
      <c r="D538" s="201"/>
      <c r="E538" s="201"/>
      <c r="F538" s="201"/>
      <c r="G538" s="204"/>
    </row>
    <row r="539" spans="1:7" ht="15">
      <c r="A539" s="205"/>
      <c r="B539" s="205"/>
      <c r="C539" s="203"/>
      <c r="D539" s="201"/>
      <c r="E539" s="201"/>
      <c r="F539" s="201"/>
      <c r="G539" s="204"/>
    </row>
    <row r="540" spans="1:7" ht="15">
      <c r="A540" s="205"/>
      <c r="B540" s="205"/>
      <c r="C540" s="203"/>
      <c r="D540" s="201"/>
      <c r="E540" s="201"/>
      <c r="F540" s="201"/>
      <c r="G540" s="204"/>
    </row>
    <row r="541" spans="1:7" ht="15">
      <c r="A541" s="205"/>
      <c r="B541" s="205"/>
      <c r="C541" s="201"/>
      <c r="D541" s="201"/>
      <c r="E541" s="201"/>
      <c r="F541" s="201"/>
      <c r="G541" s="204"/>
    </row>
    <row r="542" spans="1:7" ht="15">
      <c r="A542" s="205"/>
      <c r="B542" s="205"/>
      <c r="C542" s="201"/>
      <c r="D542" s="201"/>
      <c r="E542" s="201"/>
      <c r="F542" s="201"/>
      <c r="G542" s="204"/>
    </row>
    <row r="543" spans="1:7" ht="15">
      <c r="A543" s="205"/>
      <c r="B543" s="205"/>
      <c r="C543" s="203"/>
      <c r="D543" s="201"/>
      <c r="E543" s="201"/>
      <c r="F543" s="201"/>
      <c r="G543" s="204"/>
    </row>
    <row r="544" spans="1:7" ht="15">
      <c r="A544" s="205"/>
      <c r="B544" s="205"/>
      <c r="C544" s="201"/>
      <c r="D544" s="201"/>
      <c r="E544" s="201"/>
      <c r="F544" s="201"/>
      <c r="G544" s="202"/>
    </row>
    <row r="545" spans="1:7" ht="15">
      <c r="A545" s="205"/>
      <c r="B545" s="205"/>
      <c r="C545" s="203"/>
      <c r="D545" s="201"/>
      <c r="E545" s="201"/>
      <c r="F545" s="201"/>
      <c r="G545" s="204"/>
    </row>
    <row r="546" spans="1:7" ht="15">
      <c r="A546" s="205"/>
      <c r="B546" s="205"/>
      <c r="C546" s="203"/>
      <c r="D546" s="201"/>
      <c r="E546" s="201"/>
      <c r="F546" s="201"/>
      <c r="G546" s="204"/>
    </row>
    <row r="547" spans="1:7" ht="15">
      <c r="A547" s="205"/>
      <c r="B547" s="205"/>
      <c r="C547" s="203"/>
      <c r="D547" s="201"/>
      <c r="E547" s="201"/>
      <c r="F547" s="201"/>
      <c r="G547" s="204"/>
    </row>
    <row r="548" spans="1:7" ht="15">
      <c r="A548" s="205"/>
      <c r="B548" s="205"/>
      <c r="C548" s="203"/>
      <c r="D548" s="201"/>
      <c r="E548" s="201"/>
      <c r="F548" s="201"/>
      <c r="G548" s="204"/>
    </row>
    <row r="549" spans="1:7" ht="15">
      <c r="A549" s="205"/>
      <c r="B549" s="205"/>
      <c r="C549" s="201"/>
      <c r="D549" s="201"/>
      <c r="E549" s="201"/>
      <c r="F549" s="201"/>
      <c r="G549" s="204"/>
    </row>
    <row r="550" spans="1:7" ht="15">
      <c r="A550" s="205"/>
      <c r="B550" s="205"/>
      <c r="C550" s="203"/>
      <c r="D550" s="201"/>
      <c r="E550" s="201"/>
      <c r="F550" s="201"/>
      <c r="G550" s="204"/>
    </row>
    <row r="551" spans="1:7" ht="15">
      <c r="A551" s="205"/>
      <c r="B551" s="205"/>
      <c r="C551" s="203"/>
      <c r="D551" s="201"/>
      <c r="E551" s="201"/>
      <c r="F551" s="201"/>
      <c r="G551" s="204"/>
    </row>
    <row r="552" spans="1:7" ht="15">
      <c r="A552" s="205"/>
      <c r="B552" s="205"/>
      <c r="C552" s="201"/>
      <c r="D552" s="201"/>
      <c r="E552" s="201"/>
      <c r="F552" s="201"/>
      <c r="G552" s="204"/>
    </row>
    <row r="553" spans="1:7" ht="15">
      <c r="A553" s="205"/>
      <c r="B553" s="205"/>
      <c r="C553" s="203"/>
      <c r="D553" s="201"/>
      <c r="E553" s="201"/>
      <c r="F553" s="201"/>
      <c r="G553" s="204"/>
    </row>
    <row r="554" spans="1:7" ht="15">
      <c r="A554" s="205"/>
      <c r="B554" s="205"/>
      <c r="C554" s="203"/>
      <c r="D554" s="201"/>
      <c r="E554" s="201"/>
      <c r="F554" s="201"/>
      <c r="G554" s="204"/>
    </row>
    <row r="555" spans="1:7" ht="15">
      <c r="A555" s="205"/>
      <c r="B555" s="205"/>
      <c r="C555" s="203"/>
      <c r="D555" s="201"/>
      <c r="E555" s="201"/>
      <c r="F555" s="201"/>
      <c r="G555" s="204"/>
    </row>
    <row r="556" spans="1:7" ht="15">
      <c r="A556" s="205"/>
      <c r="B556" s="205"/>
      <c r="C556" s="201"/>
      <c r="D556" s="201"/>
      <c r="E556" s="201"/>
      <c r="F556" s="201"/>
      <c r="G556" s="204"/>
    </row>
    <row r="557" spans="1:7" ht="15">
      <c r="A557" s="205"/>
      <c r="B557" s="205"/>
      <c r="C557" s="201"/>
      <c r="D557" s="201"/>
      <c r="E557" s="201"/>
      <c r="F557" s="201"/>
      <c r="G557" s="204"/>
    </row>
    <row r="558" spans="1:7" ht="15">
      <c r="A558" s="205"/>
      <c r="B558" s="205"/>
      <c r="C558" s="203"/>
      <c r="D558" s="201"/>
      <c r="E558" s="201"/>
      <c r="F558" s="201"/>
      <c r="G558" s="204"/>
    </row>
    <row r="559" spans="1:7" ht="15">
      <c r="A559" s="205"/>
      <c r="B559" s="205"/>
      <c r="C559" s="203"/>
      <c r="D559" s="201"/>
      <c r="E559" s="201"/>
      <c r="F559" s="201"/>
      <c r="G559" s="204"/>
    </row>
    <row r="560" spans="1:7" ht="15">
      <c r="A560" s="205"/>
      <c r="B560" s="205"/>
      <c r="C560" s="203"/>
      <c r="D560" s="201"/>
      <c r="E560" s="201"/>
      <c r="F560" s="201"/>
      <c r="G560" s="204"/>
    </row>
    <row r="561" spans="1:7" ht="15">
      <c r="A561" s="205"/>
      <c r="B561" s="205"/>
      <c r="C561" s="203"/>
      <c r="D561" s="201"/>
      <c r="E561" s="201"/>
      <c r="F561" s="201"/>
      <c r="G561" s="204"/>
    </row>
    <row r="562" spans="1:7" ht="15">
      <c r="A562" s="205"/>
      <c r="B562" s="205"/>
      <c r="C562" s="203"/>
      <c r="D562" s="201"/>
      <c r="E562" s="201"/>
      <c r="F562" s="201"/>
      <c r="G562" s="204"/>
    </row>
    <row r="563" spans="1:7" ht="15">
      <c r="A563" s="205"/>
      <c r="B563" s="205"/>
      <c r="C563" s="203"/>
      <c r="D563" s="201"/>
      <c r="E563" s="201"/>
      <c r="F563" s="201"/>
      <c r="G563" s="204"/>
    </row>
    <row r="564" spans="1:7" ht="15">
      <c r="A564" s="205"/>
      <c r="B564" s="205"/>
      <c r="C564" s="201"/>
      <c r="D564" s="201"/>
      <c r="E564" s="201"/>
      <c r="F564" s="201"/>
      <c r="G564" s="204"/>
    </row>
    <row r="565" spans="1:7" ht="15">
      <c r="A565" s="205"/>
      <c r="B565" s="205"/>
      <c r="C565" s="201"/>
      <c r="D565" s="201"/>
      <c r="E565" s="201"/>
      <c r="F565" s="201"/>
      <c r="G565" s="204"/>
    </row>
    <row r="566" spans="1:7" ht="15">
      <c r="A566" s="205"/>
      <c r="B566" s="205"/>
      <c r="C566" s="203"/>
      <c r="D566" s="201"/>
      <c r="E566" s="201"/>
      <c r="F566" s="201"/>
      <c r="G566" s="204"/>
    </row>
    <row r="567" spans="1:7" ht="15">
      <c r="A567" s="205"/>
      <c r="B567" s="205"/>
      <c r="C567" s="203"/>
      <c r="D567" s="201"/>
      <c r="E567" s="201"/>
      <c r="F567" s="201"/>
      <c r="G567" s="204"/>
    </row>
    <row r="568" spans="1:7" ht="15">
      <c r="A568" s="205"/>
      <c r="B568" s="205"/>
      <c r="C568" s="203"/>
      <c r="D568" s="201"/>
      <c r="E568" s="201"/>
      <c r="F568" s="201"/>
      <c r="G568" s="204"/>
    </row>
    <row r="569" spans="1:7" ht="15">
      <c r="A569" s="205"/>
      <c r="B569" s="205"/>
      <c r="C569" s="203"/>
      <c r="D569" s="201"/>
      <c r="E569" s="201"/>
      <c r="F569" s="201"/>
      <c r="G569" s="204"/>
    </row>
    <row r="570" spans="1:7" ht="15">
      <c r="A570" s="205"/>
      <c r="B570" s="205"/>
      <c r="C570" s="201"/>
      <c r="D570" s="201"/>
      <c r="E570" s="201"/>
      <c r="F570" s="201"/>
      <c r="G570" s="204"/>
    </row>
    <row r="571" spans="1:7" ht="15">
      <c r="A571" s="205"/>
      <c r="B571" s="205"/>
      <c r="C571" s="201"/>
      <c r="D571" s="201"/>
      <c r="E571" s="201"/>
      <c r="F571" s="201"/>
      <c r="G571" s="204"/>
    </row>
    <row r="572" spans="1:7" ht="15">
      <c r="A572" s="205"/>
      <c r="B572" s="205"/>
      <c r="C572" s="203"/>
      <c r="D572" s="201"/>
      <c r="E572" s="201"/>
      <c r="F572" s="201"/>
      <c r="G572" s="204"/>
    </row>
    <row r="573" spans="1:7" ht="15">
      <c r="A573" s="205"/>
      <c r="B573" s="205"/>
      <c r="C573" s="203"/>
      <c r="D573" s="201"/>
      <c r="E573" s="201"/>
      <c r="F573" s="201"/>
      <c r="G573" s="204"/>
    </row>
    <row r="574" spans="1:7" ht="15">
      <c r="A574" s="205"/>
      <c r="B574" s="205"/>
      <c r="C574" s="203"/>
      <c r="D574" s="201"/>
      <c r="E574" s="201"/>
      <c r="F574" s="201"/>
      <c r="G574" s="204"/>
    </row>
    <row r="575" spans="1:7" ht="15">
      <c r="A575" s="205"/>
      <c r="B575" s="205"/>
      <c r="C575" s="206"/>
      <c r="D575" s="201"/>
      <c r="E575" s="201"/>
      <c r="F575" s="201"/>
      <c r="G575" s="204"/>
    </row>
    <row r="576" spans="1:7" ht="15">
      <c r="A576" s="205"/>
      <c r="B576" s="205"/>
      <c r="C576" s="203"/>
      <c r="D576" s="201"/>
      <c r="E576" s="201"/>
      <c r="F576" s="201"/>
      <c r="G576" s="204"/>
    </row>
    <row r="577" spans="1:7" ht="15">
      <c r="A577" s="205"/>
      <c r="B577" s="205"/>
      <c r="C577" s="201"/>
      <c r="D577" s="201"/>
      <c r="E577" s="201"/>
      <c r="F577" s="201"/>
      <c r="G577" s="204"/>
    </row>
    <row r="578" spans="1:7" ht="15">
      <c r="A578" s="205"/>
      <c r="B578" s="205"/>
      <c r="C578" s="203"/>
      <c r="D578" s="201"/>
      <c r="E578" s="201"/>
      <c r="F578" s="201"/>
      <c r="G578" s="204"/>
    </row>
    <row r="579" spans="1:7" ht="15">
      <c r="A579" s="205"/>
      <c r="B579" s="205"/>
      <c r="C579" s="203"/>
      <c r="D579" s="201"/>
      <c r="E579" s="201"/>
      <c r="F579" s="201"/>
      <c r="G579" s="204"/>
    </row>
    <row r="580" spans="1:7" ht="15">
      <c r="A580" s="205"/>
      <c r="B580" s="205"/>
      <c r="C580" s="203"/>
      <c r="D580" s="201"/>
      <c r="E580" s="201"/>
      <c r="F580" s="201"/>
      <c r="G580" s="204"/>
    </row>
    <row r="581" spans="1:7" ht="15">
      <c r="A581" s="205"/>
      <c r="B581" s="205"/>
      <c r="C581" s="203"/>
      <c r="D581" s="201"/>
      <c r="E581" s="201"/>
      <c r="F581" s="201"/>
      <c r="G581" s="204"/>
    </row>
    <row r="582" spans="1:7" ht="15">
      <c r="A582" s="205"/>
      <c r="B582" s="205"/>
      <c r="C582" s="203"/>
      <c r="D582" s="201"/>
      <c r="E582" s="201"/>
      <c r="F582" s="201"/>
      <c r="G582" s="204"/>
    </row>
    <row r="583" spans="1:7" ht="15">
      <c r="A583" s="205"/>
      <c r="B583" s="205"/>
      <c r="C583" s="201"/>
      <c r="D583" s="201"/>
      <c r="E583" s="201"/>
      <c r="F583" s="201"/>
      <c r="G583" s="202"/>
    </row>
    <row r="584" spans="1:7" ht="15">
      <c r="A584" s="205"/>
      <c r="B584" s="205"/>
      <c r="C584" s="203"/>
      <c r="D584" s="201"/>
      <c r="E584" s="201"/>
      <c r="F584" s="201"/>
      <c r="G584" s="204"/>
    </row>
    <row r="585" spans="1:7" ht="15">
      <c r="A585" s="205"/>
      <c r="B585" s="205"/>
      <c r="C585" s="203"/>
      <c r="D585" s="201"/>
      <c r="E585" s="201"/>
      <c r="F585" s="201"/>
      <c r="G585" s="204"/>
    </row>
    <row r="586" spans="1:7" ht="15">
      <c r="A586" s="205"/>
      <c r="B586" s="205"/>
      <c r="C586" s="203"/>
      <c r="D586" s="201"/>
      <c r="E586" s="201"/>
      <c r="F586" s="201"/>
      <c r="G586" s="204"/>
    </row>
    <row r="587" spans="1:7" ht="15">
      <c r="A587" s="205"/>
      <c r="B587" s="205"/>
      <c r="C587" s="203"/>
      <c r="D587" s="201"/>
      <c r="E587" s="201"/>
      <c r="F587" s="201"/>
      <c r="G587" s="204"/>
    </row>
    <row r="588" spans="1:7" ht="15">
      <c r="A588" s="205"/>
      <c r="B588" s="205"/>
      <c r="C588" s="201"/>
      <c r="D588" s="201"/>
      <c r="E588" s="201"/>
      <c r="F588" s="201"/>
      <c r="G588" s="204"/>
    </row>
    <row r="589" spans="1:7" ht="15">
      <c r="A589" s="205"/>
      <c r="B589" s="205"/>
      <c r="C589" s="203"/>
      <c r="D589" s="201"/>
      <c r="E589" s="201"/>
      <c r="F589" s="201"/>
      <c r="G589" s="204"/>
    </row>
    <row r="590" spans="1:7" ht="15">
      <c r="A590" s="205"/>
      <c r="B590" s="205"/>
      <c r="C590" s="203"/>
      <c r="D590" s="201"/>
      <c r="E590" s="201"/>
      <c r="F590" s="201"/>
      <c r="G590" s="204"/>
    </row>
    <row r="591" spans="1:7" ht="15">
      <c r="A591" s="205"/>
      <c r="B591" s="205"/>
      <c r="C591" s="201"/>
      <c r="D591" s="201"/>
      <c r="E591" s="201"/>
      <c r="F591" s="201"/>
      <c r="G591" s="202"/>
    </row>
    <row r="592" spans="1:7" ht="15">
      <c r="A592" s="205"/>
      <c r="B592" s="205"/>
      <c r="C592" s="203"/>
      <c r="D592" s="201"/>
      <c r="E592" s="201"/>
      <c r="F592" s="201"/>
      <c r="G592" s="204"/>
    </row>
    <row r="593" spans="1:7" ht="15">
      <c r="A593" s="205"/>
      <c r="B593" s="205"/>
      <c r="C593" s="203"/>
      <c r="D593" s="201"/>
      <c r="E593" s="201"/>
      <c r="F593" s="201"/>
      <c r="G593" s="204"/>
    </row>
    <row r="594" spans="1:7" ht="15">
      <c r="A594" s="205"/>
      <c r="B594" s="205"/>
      <c r="C594" s="203"/>
      <c r="D594" s="201"/>
      <c r="E594" s="201"/>
      <c r="F594" s="201"/>
      <c r="G594" s="204"/>
    </row>
    <row r="595" spans="1:7" ht="15">
      <c r="A595" s="205"/>
      <c r="B595" s="205"/>
      <c r="C595" s="203"/>
      <c r="D595" s="201"/>
      <c r="E595" s="201"/>
      <c r="F595" s="201"/>
      <c r="G595" s="204"/>
    </row>
    <row r="596" spans="1:7" ht="15">
      <c r="A596" s="205"/>
      <c r="B596" s="205"/>
      <c r="C596" s="201"/>
      <c r="D596" s="201"/>
      <c r="E596" s="201"/>
      <c r="F596" s="201"/>
      <c r="G596" s="202"/>
    </row>
    <row r="597" spans="1:7" ht="15">
      <c r="A597" s="205"/>
      <c r="B597" s="205"/>
      <c r="C597" s="203"/>
      <c r="D597" s="201"/>
      <c r="E597" s="201"/>
      <c r="F597" s="201"/>
      <c r="G597" s="204"/>
    </row>
    <row r="598" spans="1:7" ht="15">
      <c r="A598" s="205"/>
      <c r="B598" s="205"/>
      <c r="C598" s="203"/>
      <c r="D598" s="201"/>
      <c r="E598" s="201"/>
      <c r="F598" s="201"/>
      <c r="G598" s="204"/>
    </row>
    <row r="599" spans="1:7" ht="15">
      <c r="A599" s="205"/>
      <c r="B599" s="205"/>
      <c r="C599" s="203"/>
      <c r="D599" s="201"/>
      <c r="E599" s="201"/>
      <c r="F599" s="201"/>
      <c r="G599" s="204"/>
    </row>
    <row r="600" spans="1:7" ht="15">
      <c r="A600" s="205"/>
      <c r="B600" s="205"/>
      <c r="C600" s="203"/>
      <c r="D600" s="201"/>
      <c r="E600" s="201"/>
      <c r="F600" s="201"/>
      <c r="G600" s="204"/>
    </row>
    <row r="601" spans="1:7" ht="15">
      <c r="A601" s="205"/>
      <c r="B601" s="205"/>
      <c r="C601" s="201"/>
      <c r="D601" s="201"/>
      <c r="E601" s="201"/>
      <c r="F601" s="201"/>
      <c r="G601" s="204"/>
    </row>
    <row r="602" spans="1:7" ht="15">
      <c r="A602" s="205"/>
      <c r="B602" s="205"/>
      <c r="C602" s="203"/>
      <c r="D602" s="201"/>
      <c r="E602" s="201"/>
      <c r="F602" s="201"/>
      <c r="G602" s="204"/>
    </row>
    <row r="603" spans="1:7" ht="15">
      <c r="A603" s="205"/>
      <c r="B603" s="205"/>
      <c r="C603" s="201"/>
      <c r="D603" s="201"/>
      <c r="E603" s="201"/>
      <c r="F603" s="201"/>
      <c r="G603" s="204"/>
    </row>
    <row r="604" spans="1:7" ht="15">
      <c r="A604" s="205"/>
      <c r="B604" s="205"/>
      <c r="C604" s="203"/>
      <c r="D604" s="201"/>
      <c r="E604" s="201"/>
      <c r="F604" s="201"/>
      <c r="G604" s="204"/>
    </row>
    <row r="605" spans="1:7" ht="15">
      <c r="A605" s="205"/>
      <c r="B605" s="205"/>
      <c r="C605" s="201"/>
      <c r="D605" s="201"/>
      <c r="E605" s="201"/>
      <c r="F605" s="201"/>
      <c r="G605" s="202"/>
    </row>
    <row r="606" spans="1:7" ht="15">
      <c r="A606" s="205"/>
      <c r="B606" s="205"/>
      <c r="C606" s="203"/>
      <c r="D606" s="201"/>
      <c r="E606" s="201"/>
      <c r="F606" s="201"/>
      <c r="G606" s="204"/>
    </row>
    <row r="607" spans="1:7" ht="15">
      <c r="A607" s="205"/>
      <c r="B607" s="205"/>
      <c r="C607" s="201"/>
      <c r="D607" s="201"/>
      <c r="E607" s="201"/>
      <c r="F607" s="201"/>
      <c r="G607" s="204"/>
    </row>
    <row r="608" spans="1:7" ht="15">
      <c r="A608" s="205"/>
      <c r="B608" s="205"/>
      <c r="C608" s="201"/>
      <c r="D608" s="201"/>
      <c r="E608" s="201"/>
      <c r="F608" s="201"/>
      <c r="G608" s="204"/>
    </row>
    <row r="609" spans="1:7" ht="15">
      <c r="A609" s="205"/>
      <c r="B609" s="205"/>
      <c r="C609" s="203"/>
      <c r="D609" s="201"/>
      <c r="E609" s="201"/>
      <c r="F609" s="201"/>
      <c r="G609" s="204"/>
    </row>
    <row r="610" spans="1:7" ht="15">
      <c r="A610" s="205"/>
      <c r="B610" s="205"/>
      <c r="C610" s="201"/>
      <c r="D610" s="201"/>
      <c r="E610" s="201"/>
      <c r="F610" s="201"/>
      <c r="G610" s="202"/>
    </row>
    <row r="611" spans="1:7" ht="15">
      <c r="A611" s="205"/>
      <c r="B611" s="205"/>
      <c r="C611" s="203"/>
      <c r="D611" s="201"/>
      <c r="E611" s="201"/>
      <c r="F611" s="201"/>
      <c r="G611" s="204"/>
    </row>
    <row r="612" spans="1:7" ht="15">
      <c r="A612" s="205"/>
      <c r="B612" s="205"/>
      <c r="C612" s="203"/>
      <c r="D612" s="201"/>
      <c r="E612" s="201"/>
      <c r="F612" s="201"/>
      <c r="G612" s="204"/>
    </row>
    <row r="613" spans="1:7" ht="15">
      <c r="A613" s="205"/>
      <c r="B613" s="205"/>
      <c r="C613" s="201"/>
      <c r="D613" s="201"/>
      <c r="E613" s="201"/>
      <c r="F613" s="201"/>
      <c r="G613" s="204"/>
    </row>
    <row r="614" spans="1:7" ht="15">
      <c r="A614" s="205"/>
      <c r="B614" s="205"/>
      <c r="C614" s="203"/>
      <c r="D614" s="201"/>
      <c r="E614" s="201"/>
      <c r="F614" s="201"/>
      <c r="G614" s="204"/>
    </row>
    <row r="615" spans="1:7" ht="15">
      <c r="A615" s="205"/>
      <c r="B615" s="205"/>
      <c r="C615" s="203"/>
      <c r="D615" s="201"/>
      <c r="E615" s="201"/>
      <c r="F615" s="201"/>
      <c r="G615" s="204"/>
    </row>
    <row r="616" spans="1:7" ht="15">
      <c r="A616" s="205"/>
      <c r="B616" s="205"/>
      <c r="C616" s="201"/>
      <c r="D616" s="201"/>
      <c r="E616" s="201"/>
      <c r="F616" s="201"/>
      <c r="G616" s="202"/>
    </row>
    <row r="617" spans="1:7" ht="15">
      <c r="A617" s="205"/>
      <c r="B617" s="205"/>
      <c r="C617" s="203"/>
      <c r="D617" s="201"/>
      <c r="E617" s="201"/>
      <c r="F617" s="201"/>
      <c r="G617" s="204"/>
    </row>
    <row r="618" spans="1:7" ht="15">
      <c r="A618" s="205"/>
      <c r="B618" s="205"/>
      <c r="C618" s="203"/>
      <c r="D618" s="201"/>
      <c r="E618" s="201"/>
      <c r="F618" s="201"/>
      <c r="G618" s="204"/>
    </row>
    <row r="619" spans="1:7" ht="15">
      <c r="A619" s="205"/>
      <c r="B619" s="205"/>
      <c r="C619" s="203"/>
      <c r="D619" s="201"/>
      <c r="E619" s="201"/>
      <c r="F619" s="201"/>
      <c r="G619" s="204"/>
    </row>
    <row r="620" spans="1:7" ht="15">
      <c r="A620" s="205"/>
      <c r="B620" s="205"/>
      <c r="C620" s="203"/>
      <c r="D620" s="201"/>
      <c r="E620" s="201"/>
      <c r="F620" s="201"/>
      <c r="G620" s="204"/>
    </row>
    <row r="621" spans="1:7" ht="15">
      <c r="A621" s="205"/>
      <c r="B621" s="205"/>
      <c r="C621" s="203"/>
      <c r="D621" s="201"/>
      <c r="E621" s="201"/>
      <c r="F621" s="201"/>
      <c r="G621" s="204"/>
    </row>
    <row r="622" spans="1:7" ht="15">
      <c r="A622" s="205"/>
      <c r="B622" s="205"/>
      <c r="C622" s="201"/>
      <c r="D622" s="201"/>
      <c r="E622" s="201"/>
      <c r="F622" s="201"/>
      <c r="G622" s="204"/>
    </row>
    <row r="623" spans="1:7" ht="15">
      <c r="A623" s="205"/>
      <c r="B623" s="205"/>
      <c r="C623" s="203"/>
      <c r="D623" s="201"/>
      <c r="E623" s="201"/>
      <c r="F623" s="201"/>
      <c r="G623" s="204"/>
    </row>
    <row r="624" spans="1:7" ht="15">
      <c r="A624" s="205"/>
      <c r="B624" s="205"/>
      <c r="C624" s="203"/>
      <c r="D624" s="201"/>
      <c r="E624" s="201"/>
      <c r="F624" s="201"/>
      <c r="G624" s="204"/>
    </row>
    <row r="625" spans="1:7" ht="15">
      <c r="A625" s="205"/>
      <c r="B625" s="205"/>
      <c r="C625" s="203"/>
      <c r="D625" s="201"/>
      <c r="E625" s="201"/>
      <c r="F625" s="201"/>
      <c r="G625" s="204"/>
    </row>
    <row r="626" spans="1:7" ht="15">
      <c r="A626" s="205"/>
      <c r="B626" s="205"/>
      <c r="C626" s="201"/>
      <c r="D626" s="201"/>
      <c r="E626" s="201"/>
      <c r="F626" s="201"/>
      <c r="G626" s="202"/>
    </row>
    <row r="627" spans="1:7" ht="15">
      <c r="A627" s="205"/>
      <c r="B627" s="205"/>
      <c r="C627" s="203"/>
      <c r="D627" s="201"/>
      <c r="E627" s="201"/>
      <c r="F627" s="201"/>
      <c r="G627" s="204"/>
    </row>
    <row r="628" spans="1:7" ht="15">
      <c r="A628" s="205"/>
      <c r="B628" s="205"/>
      <c r="C628" s="203"/>
      <c r="D628" s="201"/>
      <c r="E628" s="201"/>
      <c r="F628" s="201"/>
      <c r="G628" s="204"/>
    </row>
    <row r="629" spans="1:7" ht="15">
      <c r="A629" s="205"/>
      <c r="B629" s="205"/>
      <c r="C629" s="203"/>
      <c r="D629" s="201"/>
      <c r="E629" s="201"/>
      <c r="F629" s="201"/>
      <c r="G629" s="204"/>
    </row>
    <row r="630" spans="1:7" ht="15">
      <c r="A630" s="205"/>
      <c r="B630" s="205"/>
      <c r="C630" s="201"/>
      <c r="D630" s="201"/>
      <c r="E630" s="201"/>
      <c r="F630" s="201"/>
      <c r="G630" s="204"/>
    </row>
    <row r="631" spans="1:7" ht="15">
      <c r="A631" s="205"/>
      <c r="B631" s="205"/>
      <c r="C631" s="201"/>
      <c r="D631" s="201"/>
      <c r="E631" s="201"/>
      <c r="F631" s="201"/>
      <c r="G631" s="204"/>
    </row>
    <row r="632" spans="1:7" ht="15">
      <c r="A632" s="205"/>
      <c r="B632" s="205"/>
      <c r="C632" s="203"/>
      <c r="D632" s="201"/>
      <c r="E632" s="201"/>
      <c r="F632" s="201"/>
      <c r="G632" s="202"/>
    </row>
    <row r="633" spans="1:7" ht="15">
      <c r="A633" s="205"/>
      <c r="B633" s="205"/>
      <c r="C633" s="203"/>
      <c r="D633" s="201"/>
      <c r="E633" s="201"/>
      <c r="F633" s="201"/>
      <c r="G633" s="204"/>
    </row>
    <row r="634" spans="1:7" ht="15">
      <c r="A634" s="205"/>
      <c r="B634" s="205"/>
      <c r="C634" s="203"/>
      <c r="D634" s="201"/>
      <c r="E634" s="201"/>
      <c r="F634" s="201"/>
      <c r="G634" s="204"/>
    </row>
    <row r="635" spans="1:7" ht="15">
      <c r="A635" s="205"/>
      <c r="B635" s="205"/>
      <c r="C635" s="203"/>
      <c r="D635" s="201"/>
      <c r="E635" s="201"/>
      <c r="F635" s="201"/>
      <c r="G635" s="204"/>
    </row>
    <row r="636" spans="1:7" ht="15">
      <c r="A636" s="205"/>
      <c r="B636" s="205"/>
      <c r="C636" s="203"/>
      <c r="D636" s="201"/>
      <c r="E636" s="201"/>
      <c r="F636" s="201"/>
      <c r="G636" s="204"/>
    </row>
    <row r="637" spans="1:7" ht="15">
      <c r="A637" s="205"/>
      <c r="B637" s="205"/>
      <c r="C637" s="203"/>
      <c r="D637" s="201"/>
      <c r="E637" s="201"/>
      <c r="F637" s="201"/>
      <c r="G637" s="204"/>
    </row>
    <row r="638" spans="1:7" ht="15">
      <c r="A638" s="205"/>
      <c r="B638" s="205"/>
      <c r="C638" s="203"/>
      <c r="D638" s="201"/>
      <c r="E638" s="201"/>
      <c r="F638" s="201"/>
      <c r="G638" s="204"/>
    </row>
    <row r="639" spans="1:7" ht="15">
      <c r="A639" s="205"/>
      <c r="B639" s="205"/>
      <c r="C639" s="203"/>
      <c r="D639" s="201"/>
      <c r="E639" s="201"/>
      <c r="F639" s="201"/>
      <c r="G639" s="204"/>
    </row>
    <row r="640" spans="1:7" ht="15">
      <c r="A640" s="205"/>
      <c r="B640" s="205"/>
      <c r="C640" s="201"/>
      <c r="D640" s="201"/>
      <c r="E640" s="201"/>
      <c r="F640" s="201"/>
      <c r="G640" s="202"/>
    </row>
    <row r="641" spans="1:7" ht="15">
      <c r="A641" s="205"/>
      <c r="B641" s="205"/>
      <c r="C641" s="201"/>
      <c r="D641" s="201"/>
      <c r="E641" s="201"/>
      <c r="F641" s="201"/>
      <c r="G641" s="204"/>
    </row>
    <row r="642" spans="1:7" ht="15">
      <c r="A642" s="205"/>
      <c r="B642" s="205"/>
      <c r="C642" s="203"/>
      <c r="D642" s="201"/>
      <c r="E642" s="201"/>
      <c r="F642" s="201"/>
      <c r="G642" s="204"/>
    </row>
    <row r="643" spans="1:7" ht="15">
      <c r="A643" s="205"/>
      <c r="B643" s="205"/>
      <c r="C643" s="203"/>
      <c r="D643" s="201"/>
      <c r="E643" s="201"/>
      <c r="F643" s="201"/>
      <c r="G643" s="204"/>
    </row>
    <row r="644" spans="1:7" ht="15">
      <c r="A644" s="205"/>
      <c r="B644" s="205"/>
      <c r="C644" s="201"/>
      <c r="D644" s="201"/>
      <c r="E644" s="201"/>
      <c r="F644" s="201"/>
      <c r="G644" s="204"/>
    </row>
    <row r="645" spans="1:7" ht="15">
      <c r="A645" s="205"/>
      <c r="B645" s="205"/>
      <c r="C645" s="203"/>
      <c r="D645" s="201"/>
      <c r="E645" s="201"/>
      <c r="F645" s="201"/>
      <c r="G645" s="204"/>
    </row>
    <row r="646" spans="1:7" ht="15">
      <c r="A646" s="205"/>
      <c r="B646" s="205"/>
      <c r="C646" s="203"/>
      <c r="D646" s="201"/>
      <c r="E646" s="201"/>
      <c r="F646" s="201"/>
      <c r="G646" s="204"/>
    </row>
    <row r="647" spans="1:7" ht="15">
      <c r="A647" s="205"/>
      <c r="B647" s="205"/>
      <c r="C647" s="203"/>
      <c r="D647" s="201"/>
      <c r="E647" s="201"/>
      <c r="F647" s="201"/>
      <c r="G647" s="204"/>
    </row>
    <row r="648" spans="1:7" ht="15">
      <c r="A648" s="205"/>
      <c r="B648" s="205"/>
      <c r="C648" s="203"/>
      <c r="D648" s="201"/>
      <c r="E648" s="201"/>
      <c r="F648" s="201"/>
      <c r="G648" s="204"/>
    </row>
    <row r="649" spans="1:7" ht="15">
      <c r="A649" s="205"/>
      <c r="B649" s="205"/>
      <c r="C649" s="203"/>
      <c r="D649" s="201"/>
      <c r="E649" s="201"/>
      <c r="F649" s="201"/>
      <c r="G649" s="204"/>
    </row>
    <row r="650" spans="1:7" ht="15">
      <c r="A650" s="205"/>
      <c r="B650" s="205"/>
      <c r="C650" s="203"/>
      <c r="D650" s="201"/>
      <c r="E650" s="201"/>
      <c r="F650" s="201"/>
      <c r="G650" s="204"/>
    </row>
    <row r="651" spans="1:7" ht="15">
      <c r="A651" s="205"/>
      <c r="B651" s="205"/>
      <c r="C651" s="203"/>
      <c r="D651" s="201"/>
      <c r="E651" s="201"/>
      <c r="F651" s="201"/>
      <c r="G651" s="204"/>
    </row>
    <row r="652" spans="1:7" ht="15">
      <c r="A652" s="205"/>
      <c r="B652" s="205"/>
      <c r="C652" s="203"/>
      <c r="D652" s="201"/>
      <c r="E652" s="201"/>
      <c r="F652" s="201"/>
      <c r="G652" s="204"/>
    </row>
    <row r="653" spans="1:7" ht="15">
      <c r="A653" s="205"/>
      <c r="B653" s="205"/>
      <c r="C653" s="201"/>
      <c r="D653" s="201"/>
      <c r="E653" s="201"/>
      <c r="F653" s="201"/>
      <c r="G653" s="204"/>
    </row>
    <row r="654" spans="1:7" ht="15">
      <c r="A654" s="205"/>
      <c r="B654" s="205"/>
      <c r="C654" s="203"/>
      <c r="D654" s="201"/>
      <c r="E654" s="201"/>
      <c r="F654" s="201"/>
      <c r="G654" s="204"/>
    </row>
    <row r="655" spans="1:7" ht="15">
      <c r="A655" s="205"/>
      <c r="B655" s="205"/>
      <c r="C655" s="203"/>
      <c r="D655" s="201"/>
      <c r="E655" s="201"/>
      <c r="F655" s="201"/>
      <c r="G655" s="204"/>
    </row>
    <row r="656" spans="1:7" ht="15">
      <c r="A656" s="205"/>
      <c r="B656" s="205"/>
      <c r="C656" s="203"/>
      <c r="D656" s="201"/>
      <c r="E656" s="201"/>
      <c r="F656" s="201"/>
      <c r="G656" s="204"/>
    </row>
    <row r="657" spans="1:7" ht="15">
      <c r="A657" s="205"/>
      <c r="B657" s="205"/>
      <c r="C657" s="203"/>
      <c r="D657" s="201"/>
      <c r="E657" s="201"/>
      <c r="F657" s="201"/>
      <c r="G657" s="204"/>
    </row>
    <row r="658" spans="1:7" ht="15">
      <c r="A658" s="205"/>
      <c r="B658" s="205"/>
      <c r="C658" s="203"/>
      <c r="D658" s="201"/>
      <c r="E658" s="201"/>
      <c r="F658" s="201"/>
      <c r="G658" s="204"/>
    </row>
    <row r="659" spans="1:7" ht="15">
      <c r="A659" s="205"/>
      <c r="B659" s="205"/>
      <c r="C659" s="203"/>
      <c r="D659" s="201"/>
      <c r="E659" s="201"/>
      <c r="F659" s="201"/>
      <c r="G659" s="204"/>
    </row>
    <row r="660" spans="1:7" ht="15">
      <c r="A660" s="205"/>
      <c r="B660" s="205"/>
      <c r="C660" s="201"/>
      <c r="D660" s="201"/>
      <c r="E660" s="201"/>
      <c r="F660" s="201"/>
      <c r="G660" s="202"/>
    </row>
    <row r="661" spans="1:7" ht="15">
      <c r="A661" s="205"/>
      <c r="B661" s="205"/>
      <c r="C661" s="203"/>
      <c r="D661" s="201"/>
      <c r="E661" s="201"/>
      <c r="F661" s="201"/>
      <c r="G661" s="204"/>
    </row>
    <row r="662" spans="1:7" ht="15">
      <c r="A662" s="205"/>
      <c r="B662" s="205"/>
      <c r="C662" s="203"/>
      <c r="D662" s="201"/>
      <c r="E662" s="201"/>
      <c r="F662" s="201"/>
      <c r="G662" s="204"/>
    </row>
    <row r="663" spans="1:7" ht="15">
      <c r="A663" s="205"/>
      <c r="B663" s="205"/>
      <c r="C663" s="203"/>
      <c r="D663" s="201"/>
      <c r="E663" s="201"/>
      <c r="F663" s="201"/>
      <c r="G663" s="204"/>
    </row>
    <row r="664" spans="1:7" ht="15">
      <c r="A664" s="205"/>
      <c r="B664" s="205"/>
      <c r="C664" s="201"/>
      <c r="D664" s="201"/>
      <c r="E664" s="201"/>
      <c r="F664" s="201"/>
      <c r="G664" s="204"/>
    </row>
    <row r="665" spans="1:7" ht="15">
      <c r="A665" s="205"/>
      <c r="B665" s="205"/>
      <c r="C665" s="203"/>
      <c r="D665" s="201"/>
      <c r="E665" s="201"/>
      <c r="F665" s="201"/>
      <c r="G665" s="204"/>
    </row>
    <row r="666" spans="1:7" ht="15">
      <c r="A666" s="205"/>
      <c r="B666" s="205"/>
      <c r="C666" s="203"/>
      <c r="D666" s="201"/>
      <c r="E666" s="201"/>
      <c r="F666" s="201"/>
      <c r="G666" s="204"/>
    </row>
    <row r="667" spans="1:7" ht="15">
      <c r="A667" s="205"/>
      <c r="B667" s="205"/>
      <c r="C667" s="201"/>
      <c r="D667" s="201"/>
      <c r="E667" s="201"/>
      <c r="F667" s="201"/>
      <c r="G667" s="202"/>
    </row>
    <row r="668" spans="1:7" ht="15">
      <c r="A668" s="205"/>
      <c r="B668" s="205"/>
      <c r="C668" s="203"/>
      <c r="D668" s="201"/>
      <c r="E668" s="201"/>
      <c r="F668" s="201"/>
      <c r="G668" s="204"/>
    </row>
    <row r="669" spans="1:7" ht="15">
      <c r="A669" s="205"/>
      <c r="B669" s="205"/>
      <c r="C669" s="203"/>
      <c r="D669" s="201"/>
      <c r="E669" s="201"/>
      <c r="F669" s="201"/>
      <c r="G669" s="204"/>
    </row>
    <row r="670" spans="1:7" ht="15">
      <c r="A670" s="205"/>
      <c r="B670" s="205"/>
      <c r="C670" s="203"/>
      <c r="D670" s="201"/>
      <c r="E670" s="201"/>
      <c r="F670" s="201"/>
      <c r="G670" s="204"/>
    </row>
    <row r="671" spans="1:7" ht="15">
      <c r="A671" s="205"/>
      <c r="B671" s="205"/>
      <c r="C671" s="203"/>
      <c r="D671" s="201"/>
      <c r="E671" s="201"/>
      <c r="F671" s="201"/>
      <c r="G671" s="204"/>
    </row>
    <row r="672" spans="1:7" ht="15">
      <c r="A672" s="205"/>
      <c r="B672" s="205"/>
      <c r="C672" s="203"/>
      <c r="D672" s="201"/>
      <c r="E672" s="201"/>
      <c r="F672" s="201"/>
      <c r="G672" s="204"/>
    </row>
    <row r="673" spans="1:7" ht="15">
      <c r="A673" s="205"/>
      <c r="B673" s="205"/>
      <c r="C673" s="203"/>
      <c r="D673" s="201"/>
      <c r="E673" s="201"/>
      <c r="F673" s="201"/>
      <c r="G673" s="204"/>
    </row>
    <row r="674" spans="1:7" ht="15">
      <c r="A674" s="205"/>
      <c r="B674" s="205"/>
      <c r="C674" s="203"/>
      <c r="D674" s="201"/>
      <c r="E674" s="201"/>
      <c r="F674" s="201"/>
      <c r="G674" s="204"/>
    </row>
    <row r="675" spans="1:7" ht="15">
      <c r="A675" s="205"/>
      <c r="B675" s="205"/>
      <c r="C675" s="203"/>
      <c r="D675" s="201"/>
      <c r="E675" s="201"/>
      <c r="F675" s="201"/>
      <c r="G675" s="204"/>
    </row>
    <row r="676" spans="1:7" ht="15">
      <c r="A676" s="205"/>
      <c r="B676" s="205"/>
      <c r="C676" s="203"/>
      <c r="D676" s="201"/>
      <c r="E676" s="201"/>
      <c r="F676" s="201"/>
      <c r="G676" s="204"/>
    </row>
    <row r="677" spans="1:7" ht="15">
      <c r="A677" s="205"/>
      <c r="B677" s="205"/>
      <c r="C677" s="203"/>
      <c r="D677" s="201"/>
      <c r="E677" s="201"/>
      <c r="F677" s="201"/>
      <c r="G677" s="204"/>
    </row>
    <row r="678" spans="1:7" ht="15">
      <c r="A678" s="205"/>
      <c r="B678" s="205"/>
      <c r="C678" s="203"/>
      <c r="D678" s="201"/>
      <c r="E678" s="201"/>
      <c r="F678" s="201"/>
      <c r="G678" s="204"/>
    </row>
    <row r="679" spans="1:7" ht="15">
      <c r="A679" s="205"/>
      <c r="B679" s="205"/>
      <c r="C679" s="203"/>
      <c r="D679" s="201"/>
      <c r="E679" s="201"/>
      <c r="F679" s="201"/>
      <c r="G679" s="204"/>
    </row>
    <row r="680" spans="1:7" ht="15">
      <c r="A680" s="205"/>
      <c r="B680" s="205"/>
      <c r="C680" s="203"/>
      <c r="D680" s="201"/>
      <c r="E680" s="201"/>
      <c r="F680" s="201"/>
      <c r="G680" s="204"/>
    </row>
    <row r="681" spans="1:7" ht="15">
      <c r="A681" s="205"/>
      <c r="B681" s="205"/>
      <c r="C681" s="203"/>
      <c r="D681" s="201"/>
      <c r="E681" s="201"/>
      <c r="F681" s="201"/>
      <c r="G681" s="204"/>
    </row>
    <row r="682" spans="1:7" ht="15">
      <c r="A682" s="205"/>
      <c r="B682" s="205"/>
      <c r="C682" s="203"/>
      <c r="D682" s="201"/>
      <c r="E682" s="201"/>
      <c r="F682" s="201"/>
      <c r="G682" s="204"/>
    </row>
    <row r="683" spans="1:7" ht="15">
      <c r="A683" s="205"/>
      <c r="B683" s="205"/>
      <c r="C683" s="203"/>
      <c r="D683" s="201"/>
      <c r="E683" s="201"/>
      <c r="F683" s="201"/>
      <c r="G683" s="204"/>
    </row>
    <row r="684" spans="1:7" ht="15">
      <c r="A684" s="205"/>
      <c r="B684" s="205"/>
      <c r="C684" s="203"/>
      <c r="D684" s="201"/>
      <c r="E684" s="201"/>
      <c r="F684" s="201"/>
      <c r="G684" s="204"/>
    </row>
    <row r="685" spans="1:7" ht="15">
      <c r="A685" s="205"/>
      <c r="B685" s="205"/>
      <c r="C685" s="203"/>
      <c r="D685" s="201"/>
      <c r="E685" s="201"/>
      <c r="F685" s="201"/>
      <c r="G685" s="204"/>
    </row>
    <row r="686" spans="1:7" ht="15">
      <c r="A686" s="205"/>
      <c r="B686" s="205"/>
      <c r="C686" s="203"/>
      <c r="D686" s="201"/>
      <c r="E686" s="201"/>
      <c r="F686" s="201"/>
      <c r="G686" s="204"/>
    </row>
    <row r="687" spans="1:7" ht="15">
      <c r="A687" s="205"/>
      <c r="B687" s="205"/>
      <c r="C687" s="203"/>
      <c r="D687" s="201"/>
      <c r="E687" s="201"/>
      <c r="F687" s="201"/>
      <c r="G687" s="204"/>
    </row>
    <row r="688" spans="1:7" ht="15">
      <c r="A688" s="205"/>
      <c r="B688" s="205"/>
      <c r="C688" s="203"/>
      <c r="D688" s="201"/>
      <c r="E688" s="201"/>
      <c r="F688" s="201"/>
      <c r="G688" s="204"/>
    </row>
    <row r="689" spans="1:7" ht="15">
      <c r="A689" s="205"/>
      <c r="B689" s="205"/>
      <c r="C689" s="201"/>
      <c r="D689" s="201"/>
      <c r="E689" s="201"/>
      <c r="F689" s="201"/>
      <c r="G689" s="204"/>
    </row>
    <row r="690" spans="1:7" ht="15">
      <c r="A690" s="205"/>
      <c r="B690" s="205"/>
      <c r="C690" s="203"/>
      <c r="D690" s="201"/>
      <c r="E690" s="201"/>
      <c r="F690" s="201"/>
      <c r="G690" s="204"/>
    </row>
    <row r="691" spans="1:7" ht="15">
      <c r="A691" s="205"/>
      <c r="B691" s="205"/>
      <c r="C691" s="203"/>
      <c r="D691" s="201"/>
      <c r="E691" s="201"/>
      <c r="F691" s="201"/>
      <c r="G691" s="204"/>
    </row>
    <row r="692" spans="1:7" ht="15">
      <c r="A692" s="205"/>
      <c r="B692" s="205"/>
      <c r="C692" s="203"/>
      <c r="D692" s="201"/>
      <c r="E692" s="201"/>
      <c r="F692" s="201"/>
      <c r="G692" s="204"/>
    </row>
    <row r="693" spans="1:7" ht="15">
      <c r="A693" s="205"/>
      <c r="B693" s="205"/>
      <c r="C693" s="201"/>
      <c r="D693" s="201"/>
      <c r="E693" s="201"/>
      <c r="F693" s="201"/>
      <c r="G693" s="202"/>
    </row>
    <row r="694" spans="1:7" ht="15">
      <c r="A694" s="205"/>
      <c r="B694" s="205"/>
      <c r="C694" s="203"/>
      <c r="D694" s="201"/>
      <c r="E694" s="201"/>
      <c r="F694" s="201"/>
      <c r="G694" s="204"/>
    </row>
    <row r="695" spans="1:7" ht="15">
      <c r="A695" s="205"/>
      <c r="B695" s="205"/>
      <c r="C695" s="201"/>
      <c r="D695" s="201"/>
      <c r="E695" s="201"/>
      <c r="F695" s="201"/>
      <c r="G695" s="202"/>
    </row>
    <row r="696" spans="1:7" ht="15">
      <c r="A696" s="205"/>
      <c r="B696" s="205"/>
      <c r="C696" s="203"/>
      <c r="D696" s="201"/>
      <c r="E696" s="201"/>
      <c r="F696" s="201"/>
      <c r="G696" s="204"/>
    </row>
    <row r="697" spans="1:7" ht="15">
      <c r="A697" s="205"/>
      <c r="B697" s="205"/>
      <c r="C697" s="203"/>
      <c r="D697" s="201"/>
      <c r="E697" s="201"/>
      <c r="F697" s="201"/>
      <c r="G697" s="204"/>
    </row>
    <row r="698" spans="1:7" ht="15">
      <c r="A698" s="205"/>
      <c r="B698" s="205"/>
      <c r="C698" s="203"/>
      <c r="D698" s="201"/>
      <c r="E698" s="201"/>
      <c r="F698" s="201"/>
      <c r="G698" s="204"/>
    </row>
    <row r="699" spans="1:7" ht="15">
      <c r="A699" s="205"/>
      <c r="B699" s="205"/>
      <c r="C699" s="203"/>
      <c r="D699" s="201"/>
      <c r="E699" s="201"/>
      <c r="F699" s="201"/>
      <c r="G699" s="204"/>
    </row>
    <row r="700" spans="1:7" ht="15">
      <c r="A700" s="205"/>
      <c r="B700" s="205"/>
      <c r="C700" s="203"/>
      <c r="D700" s="203"/>
      <c r="E700" s="203"/>
      <c r="F700" s="203"/>
      <c r="G700" s="204"/>
    </row>
    <row r="701" spans="1:7" ht="15">
      <c r="A701" s="205"/>
      <c r="B701" s="205"/>
      <c r="C701" s="203"/>
      <c r="D701" s="203"/>
      <c r="E701" s="203"/>
      <c r="F701" s="203"/>
      <c r="G701" s="204"/>
    </row>
  </sheetData>
  <mergeCells count="2">
    <mergeCell ref="B14:K14"/>
    <mergeCell ref="B3:K3"/>
  </mergeCells>
  <dataValidations count="2">
    <dataValidation type="list" allowBlank="1" showInputMessage="1" sqref="L19:O22 P17:P22 R17:R22" xr:uid="{E832BD6E-6C45-4000-A19D-45FEBA30FFB4}">
      <formula1>$X$5:$X$6</formula1>
    </dataValidation>
    <dataValidation type="list" allowBlank="1" showInputMessage="1" sqref="P6:P12" xr:uid="{EAE6B0F0-7882-4A30-8108-02BC7E9DA5B0}">
      <formula1>$V$5:$V$6</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66CC5-6B0B-41BD-ACAC-BC8438DAF583}">
  <sheetPr>
    <tabColor theme="7"/>
  </sheetPr>
  <dimension ref="A1:DN688"/>
  <sheetViews>
    <sheetView showGridLines="0" zoomScaleNormal="100" workbookViewId="0">
      <selection activeCell="G20" sqref="G20"/>
    </sheetView>
  </sheetViews>
  <sheetFormatPr defaultRowHeight="12.75"/>
  <cols>
    <col min="1" max="1" width="4.42578125" style="93" customWidth="1"/>
    <col min="2" max="2" width="34.7109375" style="93" customWidth="1"/>
    <col min="3" max="3" width="13.7109375" style="93" customWidth="1"/>
    <col min="4" max="4" width="10.5703125" style="93" customWidth="1"/>
    <col min="5" max="6" width="10.7109375" style="93" customWidth="1"/>
    <col min="7" max="8" width="12" style="93" customWidth="1"/>
    <col min="9" max="9" width="16.5703125" style="93" customWidth="1"/>
    <col min="10" max="10" width="12" style="93" customWidth="1"/>
    <col min="11" max="11" width="44.28515625" style="93" customWidth="1"/>
    <col min="12" max="12" width="9.140625" style="93"/>
    <col min="13" max="13" width="12.5703125" style="93" customWidth="1"/>
    <col min="14" max="16384" width="9.140625" style="93"/>
  </cols>
  <sheetData>
    <row r="1" spans="1:118" s="95" customFormat="1" ht="15.75">
      <c r="A1" s="96" t="s">
        <v>39</v>
      </c>
    </row>
    <row r="2" spans="1:118" ht="75" customHeight="1">
      <c r="B2" s="541" t="s">
        <v>424</v>
      </c>
      <c r="C2" s="542"/>
      <c r="D2" s="542"/>
      <c r="E2" s="542"/>
      <c r="F2" s="542"/>
      <c r="G2" s="542"/>
      <c r="H2" s="542"/>
      <c r="I2" s="542"/>
      <c r="J2" s="542"/>
      <c r="K2" s="542"/>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row>
    <row r="3" spans="1:118">
      <c r="B3" s="463" t="s">
        <v>373</v>
      </c>
      <c r="C3" s="464"/>
      <c r="D3" s="464"/>
      <c r="E3" s="464"/>
      <c r="F3" s="464"/>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row>
    <row r="4" spans="1:118">
      <c r="B4" s="465"/>
    </row>
    <row r="6" spans="1:118">
      <c r="C6" s="466" t="s">
        <v>53</v>
      </c>
      <c r="D6" s="466">
        <v>2022</v>
      </c>
      <c r="E6" s="466">
        <v>2023</v>
      </c>
      <c r="F6" s="466">
        <v>2024</v>
      </c>
      <c r="G6" s="467">
        <v>2025</v>
      </c>
      <c r="H6" s="466">
        <v>2026</v>
      </c>
      <c r="I6" s="467" t="s">
        <v>304</v>
      </c>
      <c r="J6" s="467" t="s">
        <v>305</v>
      </c>
      <c r="K6" s="468" t="s">
        <v>54</v>
      </c>
      <c r="M6" s="469" t="s">
        <v>303</v>
      </c>
    </row>
    <row r="7" spans="1:118">
      <c r="B7" s="136" t="s">
        <v>146</v>
      </c>
      <c r="C7" s="470" t="s">
        <v>358</v>
      </c>
      <c r="D7" s="500"/>
      <c r="E7" s="153"/>
      <c r="F7" s="471"/>
      <c r="G7" s="471"/>
      <c r="H7" s="471"/>
      <c r="I7" s="471"/>
      <c r="J7" s="471"/>
      <c r="K7" s="472"/>
      <c r="L7" s="473"/>
      <c r="M7" s="469" t="s">
        <v>306</v>
      </c>
      <c r="N7" s="473"/>
      <c r="O7" s="473"/>
      <c r="P7" s="473"/>
      <c r="Q7" s="473"/>
      <c r="R7" s="473"/>
      <c r="S7" s="473"/>
      <c r="T7" s="473"/>
      <c r="U7" s="473"/>
      <c r="V7" s="473"/>
    </row>
    <row r="8" spans="1:118" ht="14.25" customHeight="1">
      <c r="B8" s="136" t="s">
        <v>83</v>
      </c>
      <c r="C8" s="470" t="s">
        <v>358</v>
      </c>
      <c r="D8" s="500"/>
      <c r="E8" s="153"/>
      <c r="F8" s="471"/>
      <c r="G8" s="471"/>
      <c r="H8" s="471"/>
      <c r="I8" s="471"/>
      <c r="J8" s="471"/>
      <c r="K8" s="471"/>
      <c r="M8" s="474" t="s">
        <v>308</v>
      </c>
    </row>
    <row r="9" spans="1:118" ht="14.25" customHeight="1">
      <c r="B9" s="136" t="s">
        <v>147</v>
      </c>
      <c r="C9" s="470" t="s">
        <v>358</v>
      </c>
      <c r="D9" s="500"/>
      <c r="E9" s="153"/>
      <c r="F9" s="471"/>
      <c r="G9" s="471"/>
      <c r="H9" s="471"/>
      <c r="I9" s="471"/>
      <c r="J9" s="471"/>
      <c r="K9" s="471"/>
      <c r="M9" s="475" t="s">
        <v>311</v>
      </c>
    </row>
    <row r="10" spans="1:118" ht="14.25" customHeight="1">
      <c r="B10" s="136" t="s">
        <v>148</v>
      </c>
      <c r="C10" s="470" t="s">
        <v>358</v>
      </c>
      <c r="D10" s="500"/>
      <c r="E10" s="153"/>
      <c r="F10" s="471"/>
      <c r="G10" s="471"/>
      <c r="H10" s="471"/>
      <c r="I10" s="471"/>
      <c r="J10" s="471"/>
      <c r="K10" s="471"/>
    </row>
    <row r="11" spans="1:118" ht="14.25" customHeight="1">
      <c r="B11" s="136"/>
      <c r="C11" s="471"/>
      <c r="D11" s="471"/>
      <c r="E11" s="136"/>
      <c r="F11" s="471"/>
      <c r="G11" s="471"/>
      <c r="H11" s="471"/>
      <c r="I11" s="471"/>
      <c r="J11" s="471"/>
      <c r="K11" s="471"/>
    </row>
    <row r="12" spans="1:118" ht="15">
      <c r="B12" s="480" t="s">
        <v>320</v>
      </c>
      <c r="C12" s="479"/>
      <c r="D12" s="479"/>
      <c r="E12" s="476"/>
      <c r="F12" s="479"/>
      <c r="G12" s="477"/>
      <c r="H12" s="477"/>
      <c r="I12" s="477"/>
      <c r="J12" s="477"/>
      <c r="K12" s="478"/>
    </row>
    <row r="13" spans="1:118" ht="15">
      <c r="B13" s="481"/>
      <c r="C13" s="482"/>
      <c r="D13" s="482"/>
      <c r="E13" s="483"/>
      <c r="F13" s="482"/>
      <c r="G13" s="483"/>
      <c r="H13" s="483"/>
      <c r="I13" s="483"/>
      <c r="J13" s="483"/>
      <c r="K13" s="484"/>
    </row>
    <row r="14" spans="1:118" ht="15">
      <c r="B14" s="481"/>
      <c r="C14" s="482"/>
      <c r="D14" s="482"/>
      <c r="E14" s="485"/>
      <c r="F14" s="482"/>
      <c r="G14" s="483"/>
      <c r="H14" s="483"/>
      <c r="I14" s="483"/>
      <c r="J14" s="483"/>
      <c r="K14" s="481"/>
    </row>
    <row r="15" spans="1:118" ht="15">
      <c r="B15" s="481"/>
      <c r="C15" s="482"/>
      <c r="D15" s="482"/>
      <c r="E15" s="485"/>
      <c r="F15" s="482"/>
      <c r="G15" s="483"/>
      <c r="H15" s="483"/>
      <c r="I15" s="483"/>
      <c r="J15" s="483"/>
      <c r="K15" s="481"/>
    </row>
    <row r="16" spans="1:118" ht="15">
      <c r="B16" s="481"/>
      <c r="C16" s="482"/>
      <c r="D16" s="482"/>
      <c r="E16" s="485"/>
      <c r="F16" s="482"/>
      <c r="G16" s="483"/>
      <c r="H16" s="483"/>
      <c r="I16" s="483"/>
      <c r="J16" s="483"/>
      <c r="K16" s="481"/>
    </row>
    <row r="17" spans="2:11" ht="15">
      <c r="B17" s="481"/>
      <c r="C17" s="482"/>
      <c r="D17" s="482"/>
      <c r="E17" s="485"/>
      <c r="F17" s="482"/>
      <c r="G17" s="483"/>
      <c r="H17" s="483"/>
      <c r="I17" s="483"/>
      <c r="J17" s="483"/>
      <c r="K17" s="481"/>
    </row>
    <row r="18" spans="2:11" ht="15">
      <c r="B18" s="481"/>
      <c r="C18" s="482"/>
      <c r="D18" s="482"/>
      <c r="E18" s="483"/>
      <c r="F18" s="482"/>
      <c r="G18" s="483"/>
      <c r="H18" s="483"/>
      <c r="I18" s="483"/>
      <c r="J18" s="483"/>
      <c r="K18" s="481"/>
    </row>
    <row r="19" spans="2:11" ht="15">
      <c r="B19" s="481"/>
      <c r="C19" s="482"/>
      <c r="D19" s="482"/>
      <c r="E19" s="485"/>
      <c r="F19" s="482"/>
      <c r="G19" s="483"/>
      <c r="H19" s="483"/>
      <c r="I19" s="483"/>
      <c r="J19" s="483"/>
      <c r="K19" s="481"/>
    </row>
    <row r="20" spans="2:11" ht="15">
      <c r="B20" s="481"/>
      <c r="C20" s="482"/>
      <c r="D20" s="482"/>
      <c r="E20" s="485"/>
      <c r="F20" s="482"/>
      <c r="G20" s="483"/>
      <c r="H20" s="483"/>
      <c r="I20" s="483"/>
      <c r="J20" s="483"/>
      <c r="K20" s="481"/>
    </row>
    <row r="21" spans="2:11" ht="15">
      <c r="B21" s="481"/>
      <c r="C21" s="482"/>
      <c r="D21" s="482"/>
      <c r="E21" s="485"/>
      <c r="F21" s="482"/>
      <c r="G21" s="483"/>
      <c r="H21" s="483"/>
      <c r="I21" s="483"/>
      <c r="J21" s="483"/>
      <c r="K21" s="481"/>
    </row>
    <row r="22" spans="2:11" ht="15">
      <c r="B22" s="481"/>
      <c r="C22" s="482"/>
      <c r="D22" s="482"/>
      <c r="E22" s="485"/>
      <c r="F22" s="482"/>
      <c r="G22" s="483"/>
      <c r="H22" s="483"/>
      <c r="I22" s="483"/>
      <c r="J22" s="483"/>
      <c r="K22" s="481"/>
    </row>
    <row r="23" spans="2:11" ht="15">
      <c r="B23" s="481"/>
      <c r="C23" s="482"/>
      <c r="D23" s="482"/>
      <c r="E23" s="485"/>
      <c r="F23" s="482"/>
      <c r="G23" s="483"/>
      <c r="H23" s="483"/>
      <c r="I23" s="483"/>
      <c r="J23" s="483"/>
      <c r="K23" s="481"/>
    </row>
    <row r="24" spans="2:11" ht="15">
      <c r="B24" s="481"/>
      <c r="C24" s="482"/>
      <c r="D24" s="482"/>
      <c r="E24" s="485"/>
      <c r="F24" s="482"/>
      <c r="G24" s="483"/>
      <c r="H24" s="483"/>
      <c r="I24" s="483"/>
      <c r="J24" s="483"/>
      <c r="K24" s="481"/>
    </row>
    <row r="25" spans="2:11" ht="15">
      <c r="B25" s="481"/>
      <c r="C25" s="482"/>
      <c r="D25" s="482"/>
      <c r="E25" s="485"/>
      <c r="F25" s="482"/>
      <c r="G25" s="483"/>
      <c r="H25" s="483"/>
      <c r="I25" s="483"/>
      <c r="J25" s="483"/>
      <c r="K25" s="481"/>
    </row>
    <row r="26" spans="2:11" ht="15">
      <c r="B26" s="481"/>
      <c r="C26" s="482"/>
      <c r="D26" s="482"/>
      <c r="E26" s="485"/>
      <c r="F26" s="482"/>
      <c r="G26" s="483"/>
      <c r="H26" s="483"/>
      <c r="I26" s="483"/>
      <c r="J26" s="483"/>
      <c r="K26" s="481"/>
    </row>
    <row r="27" spans="2:11" ht="15">
      <c r="B27" s="481"/>
      <c r="C27" s="482"/>
      <c r="D27" s="482"/>
      <c r="E27" s="485"/>
      <c r="F27" s="482"/>
      <c r="G27" s="483"/>
      <c r="H27" s="483"/>
      <c r="I27" s="483"/>
      <c r="J27" s="483"/>
      <c r="K27" s="481"/>
    </row>
    <row r="28" spans="2:11" ht="15">
      <c r="B28" s="481"/>
      <c r="C28" s="482"/>
      <c r="D28" s="482"/>
      <c r="E28" s="485"/>
      <c r="F28" s="482"/>
      <c r="G28" s="483"/>
      <c r="H28" s="483"/>
      <c r="I28" s="483"/>
      <c r="J28" s="483"/>
      <c r="K28" s="481"/>
    </row>
    <row r="29" spans="2:11" ht="15">
      <c r="B29" s="481"/>
      <c r="C29" s="482"/>
      <c r="D29" s="482"/>
      <c r="E29" s="485"/>
      <c r="F29" s="482"/>
      <c r="G29" s="483"/>
      <c r="H29" s="483"/>
      <c r="I29" s="483"/>
      <c r="J29" s="483"/>
      <c r="K29" s="481"/>
    </row>
    <row r="30" spans="2:11" ht="15">
      <c r="B30" s="481"/>
      <c r="C30" s="482"/>
      <c r="D30" s="482"/>
      <c r="E30" s="483"/>
      <c r="F30" s="482"/>
      <c r="G30" s="483"/>
      <c r="H30" s="483"/>
      <c r="I30" s="483"/>
      <c r="J30" s="483"/>
      <c r="K30" s="481"/>
    </row>
    <row r="31" spans="2:11" ht="15">
      <c r="B31" s="481"/>
      <c r="C31" s="482"/>
      <c r="D31" s="482"/>
      <c r="E31" s="485"/>
      <c r="F31" s="482"/>
      <c r="G31" s="483"/>
      <c r="H31" s="483"/>
      <c r="I31" s="483"/>
      <c r="J31" s="483"/>
      <c r="K31" s="481"/>
    </row>
    <row r="32" spans="2:11" ht="15">
      <c r="B32" s="481"/>
      <c r="C32" s="482"/>
      <c r="D32" s="482"/>
      <c r="E32" s="485"/>
      <c r="F32" s="482"/>
      <c r="G32" s="483"/>
      <c r="H32" s="483"/>
      <c r="I32" s="483"/>
      <c r="J32" s="483"/>
      <c r="K32" s="481"/>
    </row>
    <row r="33" spans="2:11" ht="15">
      <c r="B33" s="481"/>
      <c r="C33" s="482"/>
      <c r="D33" s="482"/>
      <c r="E33" s="485"/>
      <c r="F33" s="482"/>
      <c r="G33" s="483"/>
      <c r="H33" s="483"/>
      <c r="I33" s="483"/>
      <c r="J33" s="483"/>
      <c r="K33" s="481"/>
    </row>
    <row r="34" spans="2:11" ht="15">
      <c r="B34" s="481"/>
      <c r="C34" s="482"/>
      <c r="D34" s="482"/>
      <c r="E34" s="485"/>
      <c r="F34" s="482"/>
      <c r="G34" s="483"/>
      <c r="H34" s="483"/>
      <c r="I34" s="483"/>
      <c r="J34" s="483"/>
      <c r="K34" s="481"/>
    </row>
    <row r="35" spans="2:11" ht="15">
      <c r="B35" s="481"/>
      <c r="C35" s="482"/>
      <c r="D35" s="482"/>
      <c r="E35" s="483"/>
      <c r="F35" s="482"/>
      <c r="G35" s="483"/>
      <c r="H35" s="483"/>
      <c r="I35" s="483"/>
      <c r="J35" s="483"/>
      <c r="K35" s="481"/>
    </row>
    <row r="36" spans="2:11" ht="15">
      <c r="B36" s="481"/>
      <c r="C36" s="482"/>
      <c r="D36" s="482"/>
      <c r="E36" s="485"/>
      <c r="F36" s="482"/>
      <c r="G36" s="483"/>
      <c r="H36" s="483"/>
      <c r="I36" s="483"/>
      <c r="J36" s="483"/>
      <c r="K36" s="481"/>
    </row>
    <row r="37" spans="2:11" ht="15">
      <c r="B37" s="481"/>
      <c r="C37" s="482"/>
      <c r="D37" s="482"/>
      <c r="E37" s="485"/>
      <c r="F37" s="482"/>
      <c r="G37" s="483"/>
      <c r="H37" s="483"/>
      <c r="I37" s="483"/>
      <c r="J37" s="483"/>
      <c r="K37" s="481"/>
    </row>
    <row r="38" spans="2:11" ht="15">
      <c r="B38" s="484"/>
      <c r="C38" s="482"/>
      <c r="D38" s="482"/>
      <c r="E38" s="485"/>
      <c r="F38" s="482"/>
      <c r="G38" s="485"/>
      <c r="H38" s="485"/>
      <c r="I38" s="485"/>
      <c r="J38" s="485"/>
      <c r="K38" s="481"/>
    </row>
    <row r="39" spans="2:11" ht="15">
      <c r="B39" s="484"/>
      <c r="C39" s="482"/>
      <c r="D39" s="482"/>
      <c r="E39" s="485"/>
      <c r="F39" s="482"/>
      <c r="G39" s="485"/>
      <c r="H39" s="485"/>
      <c r="I39" s="485"/>
      <c r="J39" s="485"/>
      <c r="K39" s="481"/>
    </row>
    <row r="40" spans="2:11" ht="15">
      <c r="B40" s="484"/>
      <c r="C40" s="482"/>
      <c r="D40" s="482"/>
      <c r="E40" s="483"/>
      <c r="F40" s="482"/>
      <c r="G40" s="485"/>
      <c r="H40" s="485"/>
      <c r="I40" s="485"/>
      <c r="J40" s="485"/>
      <c r="K40" s="484"/>
    </row>
    <row r="41" spans="2:11" ht="15">
      <c r="B41" s="484"/>
      <c r="C41" s="482"/>
      <c r="D41" s="482"/>
      <c r="E41" s="485"/>
      <c r="F41" s="482"/>
      <c r="G41" s="485"/>
      <c r="H41" s="485"/>
      <c r="I41" s="485"/>
      <c r="J41" s="485"/>
      <c r="K41" s="481"/>
    </row>
    <row r="42" spans="2:11" ht="15">
      <c r="B42" s="484"/>
      <c r="C42" s="482"/>
      <c r="D42" s="482"/>
      <c r="E42" s="485"/>
      <c r="F42" s="482"/>
      <c r="G42" s="485"/>
      <c r="H42" s="485"/>
      <c r="I42" s="485"/>
      <c r="J42" s="485"/>
      <c r="K42" s="481"/>
    </row>
    <row r="43" spans="2:11" ht="15">
      <c r="B43" s="484"/>
      <c r="C43" s="482"/>
      <c r="D43" s="482"/>
      <c r="E43" s="485"/>
      <c r="F43" s="482"/>
      <c r="G43" s="485"/>
      <c r="H43" s="485"/>
      <c r="I43" s="485"/>
      <c r="J43" s="485"/>
      <c r="K43" s="481"/>
    </row>
    <row r="44" spans="2:11" ht="15">
      <c r="B44" s="481"/>
      <c r="C44" s="482"/>
      <c r="D44" s="482"/>
      <c r="E44" s="485"/>
      <c r="F44" s="482"/>
      <c r="G44" s="483"/>
      <c r="H44" s="483"/>
      <c r="I44" s="483"/>
      <c r="J44" s="483"/>
      <c r="K44" s="481"/>
    </row>
    <row r="45" spans="2:11" ht="15">
      <c r="B45" s="481"/>
      <c r="C45" s="482"/>
      <c r="D45" s="482"/>
      <c r="E45" s="485"/>
      <c r="F45" s="482"/>
      <c r="G45" s="483"/>
      <c r="H45" s="483"/>
      <c r="I45" s="483"/>
      <c r="J45" s="483"/>
      <c r="K45" s="481"/>
    </row>
    <row r="46" spans="2:11" ht="15">
      <c r="B46" s="481"/>
      <c r="C46" s="482"/>
      <c r="D46" s="482"/>
      <c r="E46" s="485"/>
      <c r="F46" s="482"/>
      <c r="G46" s="483"/>
      <c r="H46" s="483"/>
      <c r="I46" s="483"/>
      <c r="J46" s="483"/>
      <c r="K46" s="484"/>
    </row>
    <row r="47" spans="2:11" ht="15">
      <c r="B47" s="481"/>
      <c r="C47" s="482"/>
      <c r="D47" s="482"/>
      <c r="E47" s="485"/>
      <c r="F47" s="482"/>
      <c r="G47" s="483"/>
      <c r="H47" s="483"/>
      <c r="I47" s="483"/>
      <c r="J47" s="483"/>
      <c r="K47" s="481"/>
    </row>
    <row r="48" spans="2:11" ht="15">
      <c r="B48" s="481"/>
      <c r="C48" s="482"/>
      <c r="D48" s="482"/>
      <c r="E48" s="485"/>
      <c r="F48" s="482"/>
      <c r="G48" s="483"/>
      <c r="H48" s="483"/>
      <c r="I48" s="483"/>
      <c r="J48" s="483"/>
      <c r="K48" s="481"/>
    </row>
    <row r="49" spans="2:11" ht="15">
      <c r="B49" s="481"/>
      <c r="C49" s="482"/>
      <c r="D49" s="482"/>
      <c r="E49" s="485"/>
      <c r="F49" s="482"/>
      <c r="G49" s="483"/>
      <c r="H49" s="483"/>
      <c r="I49" s="483"/>
      <c r="J49" s="483"/>
      <c r="K49" s="481"/>
    </row>
    <row r="50" spans="2:11" ht="15">
      <c r="B50" s="481"/>
      <c r="C50" s="482"/>
      <c r="D50" s="482"/>
      <c r="E50" s="485"/>
      <c r="F50" s="482"/>
      <c r="G50" s="483"/>
      <c r="H50" s="483"/>
      <c r="I50" s="483"/>
      <c r="J50" s="483"/>
      <c r="K50" s="481"/>
    </row>
    <row r="51" spans="2:11" ht="15">
      <c r="B51" s="481"/>
      <c r="C51" s="482"/>
      <c r="D51" s="482"/>
      <c r="E51" s="485"/>
      <c r="F51" s="482"/>
      <c r="G51" s="483"/>
      <c r="H51" s="483"/>
      <c r="I51" s="483"/>
      <c r="J51" s="483"/>
      <c r="K51" s="481"/>
    </row>
    <row r="52" spans="2:11" ht="15">
      <c r="B52" s="481"/>
      <c r="C52" s="482"/>
      <c r="D52" s="482"/>
      <c r="E52" s="485"/>
      <c r="F52" s="482"/>
      <c r="G52" s="483"/>
      <c r="H52" s="483"/>
      <c r="I52" s="483"/>
      <c r="J52" s="483"/>
      <c r="K52" s="481"/>
    </row>
    <row r="53" spans="2:11" ht="15">
      <c r="B53" s="481"/>
      <c r="C53" s="482"/>
      <c r="D53" s="482"/>
      <c r="E53" s="485"/>
      <c r="F53" s="482"/>
      <c r="G53" s="483"/>
      <c r="H53" s="483"/>
      <c r="I53" s="483"/>
      <c r="J53" s="483"/>
      <c r="K53" s="481"/>
    </row>
    <row r="54" spans="2:11" ht="15">
      <c r="B54" s="481"/>
      <c r="C54" s="482"/>
      <c r="D54" s="482"/>
      <c r="E54" s="485"/>
      <c r="F54" s="482"/>
      <c r="G54" s="483"/>
      <c r="H54" s="483"/>
      <c r="I54" s="483"/>
      <c r="J54" s="483"/>
      <c r="K54" s="481"/>
    </row>
    <row r="55" spans="2:11" ht="15">
      <c r="B55" s="481"/>
      <c r="C55" s="482"/>
      <c r="D55" s="482"/>
      <c r="E55" s="483"/>
      <c r="F55" s="482"/>
      <c r="G55" s="483"/>
      <c r="H55" s="483"/>
      <c r="I55" s="483"/>
      <c r="J55" s="483"/>
      <c r="K55" s="481"/>
    </row>
    <row r="56" spans="2:11" ht="15">
      <c r="B56" s="481"/>
      <c r="C56" s="482"/>
      <c r="D56" s="482"/>
      <c r="E56" s="485"/>
      <c r="F56" s="482"/>
      <c r="G56" s="483"/>
      <c r="H56" s="483"/>
      <c r="I56" s="483"/>
      <c r="J56" s="483"/>
      <c r="K56" s="481"/>
    </row>
    <row r="57" spans="2:11" ht="15">
      <c r="B57" s="481"/>
      <c r="C57" s="482"/>
      <c r="D57" s="482"/>
      <c r="E57" s="485"/>
      <c r="F57" s="482"/>
      <c r="G57" s="483"/>
      <c r="H57" s="483"/>
      <c r="I57" s="483"/>
      <c r="J57" s="483"/>
      <c r="K57" s="481"/>
    </row>
    <row r="58" spans="2:11" ht="15">
      <c r="B58" s="481"/>
      <c r="C58" s="482"/>
      <c r="D58" s="482"/>
      <c r="E58" s="485"/>
      <c r="F58" s="482"/>
      <c r="G58" s="483"/>
      <c r="H58" s="483"/>
      <c r="I58" s="483"/>
      <c r="J58" s="483"/>
      <c r="K58" s="481"/>
    </row>
    <row r="59" spans="2:11" ht="15">
      <c r="B59" s="481"/>
      <c r="C59" s="482"/>
      <c r="D59" s="482"/>
      <c r="E59" s="485"/>
      <c r="F59" s="482"/>
      <c r="G59" s="483"/>
      <c r="H59" s="483"/>
      <c r="I59" s="483"/>
      <c r="J59" s="483"/>
      <c r="K59" s="481"/>
    </row>
    <row r="60" spans="2:11" ht="15">
      <c r="B60" s="481"/>
      <c r="C60" s="482"/>
      <c r="D60" s="482"/>
      <c r="E60" s="485"/>
      <c r="F60" s="482"/>
      <c r="G60" s="483"/>
      <c r="H60" s="483"/>
      <c r="I60" s="483"/>
      <c r="J60" s="483"/>
      <c r="K60" s="481"/>
    </row>
    <row r="61" spans="2:11" ht="15">
      <c r="B61" s="481"/>
      <c r="C61" s="482"/>
      <c r="D61" s="482"/>
      <c r="E61" s="483"/>
      <c r="F61" s="482"/>
      <c r="G61" s="483"/>
      <c r="H61" s="483"/>
      <c r="I61" s="483"/>
      <c r="J61" s="483"/>
      <c r="K61" s="481"/>
    </row>
    <row r="62" spans="2:11" ht="15">
      <c r="B62" s="481"/>
      <c r="C62" s="482"/>
      <c r="D62" s="482"/>
      <c r="E62" s="485"/>
      <c r="F62" s="482"/>
      <c r="G62" s="483"/>
      <c r="H62" s="483"/>
      <c r="I62" s="483"/>
      <c r="J62" s="483"/>
      <c r="K62" s="481"/>
    </row>
    <row r="63" spans="2:11" ht="15">
      <c r="B63" s="481"/>
      <c r="C63" s="482"/>
      <c r="D63" s="482"/>
      <c r="E63" s="483"/>
      <c r="F63" s="482"/>
      <c r="G63" s="483"/>
      <c r="H63" s="483"/>
      <c r="I63" s="483"/>
      <c r="J63" s="483"/>
      <c r="K63" s="484"/>
    </row>
    <row r="64" spans="2:11" ht="15">
      <c r="B64" s="481"/>
      <c r="C64" s="482"/>
      <c r="D64" s="482"/>
      <c r="E64" s="485"/>
      <c r="F64" s="482"/>
      <c r="G64" s="483"/>
      <c r="H64" s="483"/>
      <c r="I64" s="483"/>
      <c r="J64" s="483"/>
      <c r="K64" s="481"/>
    </row>
    <row r="65" spans="2:11" ht="15">
      <c r="B65" s="481"/>
      <c r="C65" s="482"/>
      <c r="D65" s="482"/>
      <c r="E65" s="485"/>
      <c r="F65" s="482"/>
      <c r="G65" s="483"/>
      <c r="H65" s="483"/>
      <c r="I65" s="483"/>
      <c r="J65" s="483"/>
      <c r="K65" s="481"/>
    </row>
    <row r="66" spans="2:11" ht="15">
      <c r="B66" s="481"/>
      <c r="C66" s="482"/>
      <c r="D66" s="482"/>
      <c r="E66" s="483"/>
      <c r="F66" s="482"/>
      <c r="G66" s="483"/>
      <c r="H66" s="483"/>
      <c r="I66" s="483"/>
      <c r="J66" s="483"/>
      <c r="K66" s="481"/>
    </row>
    <row r="67" spans="2:11" ht="15">
      <c r="B67" s="481"/>
      <c r="C67" s="482"/>
      <c r="D67" s="482"/>
      <c r="E67" s="485"/>
      <c r="F67" s="482"/>
      <c r="G67" s="483"/>
      <c r="H67" s="483"/>
      <c r="I67" s="483"/>
      <c r="J67" s="483"/>
      <c r="K67" s="481"/>
    </row>
    <row r="68" spans="2:11" ht="15">
      <c r="B68" s="481"/>
      <c r="C68" s="482"/>
      <c r="D68" s="482"/>
      <c r="E68" s="483"/>
      <c r="F68" s="482"/>
      <c r="G68" s="483"/>
      <c r="H68" s="483"/>
      <c r="I68" s="483"/>
      <c r="J68" s="483"/>
      <c r="K68" s="484"/>
    </row>
    <row r="69" spans="2:11" ht="15">
      <c r="B69" s="481"/>
      <c r="C69" s="482"/>
      <c r="D69" s="482"/>
      <c r="E69" s="485"/>
      <c r="F69" s="482"/>
      <c r="G69" s="483"/>
      <c r="H69" s="483"/>
      <c r="I69" s="483"/>
      <c r="J69" s="483"/>
      <c r="K69" s="481"/>
    </row>
    <row r="70" spans="2:11" ht="15">
      <c r="B70" s="481"/>
      <c r="C70" s="482"/>
      <c r="D70" s="482"/>
      <c r="E70" s="485"/>
      <c r="F70" s="482"/>
      <c r="G70" s="483"/>
      <c r="H70" s="483"/>
      <c r="I70" s="483"/>
      <c r="J70" s="483"/>
      <c r="K70" s="481"/>
    </row>
    <row r="71" spans="2:11" ht="15">
      <c r="B71" s="481"/>
      <c r="C71" s="482"/>
      <c r="D71" s="482"/>
      <c r="E71" s="485"/>
      <c r="F71" s="482"/>
      <c r="G71" s="483"/>
      <c r="H71" s="483"/>
      <c r="I71" s="483"/>
      <c r="J71" s="483"/>
      <c r="K71" s="481"/>
    </row>
    <row r="72" spans="2:11" ht="15">
      <c r="B72" s="481"/>
      <c r="C72" s="482"/>
      <c r="D72" s="482"/>
      <c r="E72" s="483"/>
      <c r="F72" s="482"/>
      <c r="G72" s="483"/>
      <c r="H72" s="483"/>
      <c r="I72" s="483"/>
      <c r="J72" s="483"/>
      <c r="K72" s="481"/>
    </row>
    <row r="73" spans="2:11" ht="15">
      <c r="B73" s="481"/>
      <c r="C73" s="482"/>
      <c r="D73" s="482"/>
      <c r="E73" s="485"/>
      <c r="F73" s="482"/>
      <c r="G73" s="483"/>
      <c r="H73" s="483"/>
      <c r="I73" s="483"/>
      <c r="J73" s="483"/>
      <c r="K73" s="481"/>
    </row>
    <row r="74" spans="2:11" ht="15">
      <c r="B74" s="481"/>
      <c r="C74" s="482"/>
      <c r="D74" s="482"/>
      <c r="E74" s="485"/>
      <c r="F74" s="482"/>
      <c r="G74" s="483"/>
      <c r="H74" s="483"/>
      <c r="I74" s="483"/>
      <c r="J74" s="483"/>
      <c r="K74" s="481"/>
    </row>
    <row r="75" spans="2:11" ht="15">
      <c r="B75" s="481"/>
      <c r="C75" s="482"/>
      <c r="D75" s="482"/>
      <c r="E75" s="485"/>
      <c r="F75" s="482"/>
      <c r="G75" s="483"/>
      <c r="H75" s="483"/>
      <c r="I75" s="483"/>
      <c r="J75" s="483"/>
      <c r="K75" s="481"/>
    </row>
    <row r="76" spans="2:11" ht="15">
      <c r="B76" s="481"/>
      <c r="C76" s="482"/>
      <c r="D76" s="482"/>
      <c r="E76" s="485"/>
      <c r="F76" s="482"/>
      <c r="G76" s="483"/>
      <c r="H76" s="483"/>
      <c r="I76" s="483"/>
      <c r="J76" s="483"/>
      <c r="K76" s="481"/>
    </row>
    <row r="77" spans="2:11" ht="15">
      <c r="B77" s="481"/>
      <c r="C77" s="482"/>
      <c r="D77" s="482"/>
      <c r="E77" s="483"/>
      <c r="F77" s="482"/>
      <c r="G77" s="483"/>
      <c r="H77" s="483"/>
      <c r="I77" s="483"/>
      <c r="J77" s="483"/>
      <c r="K77" s="481"/>
    </row>
    <row r="78" spans="2:11" ht="15">
      <c r="B78" s="481"/>
      <c r="C78" s="482"/>
      <c r="D78" s="482"/>
      <c r="E78" s="485"/>
      <c r="F78" s="482"/>
      <c r="G78" s="483"/>
      <c r="H78" s="483"/>
      <c r="I78" s="483"/>
      <c r="J78" s="483"/>
      <c r="K78" s="481"/>
    </row>
    <row r="79" spans="2:11" ht="15">
      <c r="B79" s="481"/>
      <c r="C79" s="482"/>
      <c r="D79" s="482"/>
      <c r="E79" s="485"/>
      <c r="F79" s="482"/>
      <c r="G79" s="483"/>
      <c r="H79" s="483"/>
      <c r="I79" s="483"/>
      <c r="J79" s="483"/>
      <c r="K79" s="481"/>
    </row>
    <row r="80" spans="2:11" ht="15">
      <c r="B80" s="481"/>
      <c r="C80" s="482"/>
      <c r="D80" s="482"/>
      <c r="E80" s="485"/>
      <c r="F80" s="482"/>
      <c r="G80" s="483"/>
      <c r="H80" s="483"/>
      <c r="I80" s="483"/>
      <c r="J80" s="483"/>
      <c r="K80" s="481"/>
    </row>
    <row r="81" spans="2:11" ht="15">
      <c r="B81" s="481"/>
      <c r="C81" s="482"/>
      <c r="D81" s="482"/>
      <c r="E81" s="485"/>
      <c r="F81" s="482"/>
      <c r="G81" s="483"/>
      <c r="H81" s="483"/>
      <c r="I81" s="483"/>
      <c r="J81" s="483"/>
      <c r="K81" s="481"/>
    </row>
    <row r="82" spans="2:11" ht="15">
      <c r="B82" s="481"/>
      <c r="C82" s="482"/>
      <c r="D82" s="482"/>
      <c r="E82" s="485"/>
      <c r="F82" s="482"/>
      <c r="G82" s="483"/>
      <c r="H82" s="483"/>
      <c r="I82" s="483"/>
      <c r="J82" s="483"/>
      <c r="K82" s="481"/>
    </row>
    <row r="83" spans="2:11" ht="15">
      <c r="B83" s="481"/>
      <c r="C83" s="482"/>
      <c r="D83" s="482"/>
      <c r="E83" s="483"/>
      <c r="F83" s="482"/>
      <c r="G83" s="483"/>
      <c r="H83" s="483"/>
      <c r="I83" s="483"/>
      <c r="J83" s="483"/>
      <c r="K83" s="481"/>
    </row>
    <row r="84" spans="2:11" ht="15">
      <c r="B84" s="484"/>
      <c r="C84" s="482"/>
      <c r="D84" s="482"/>
      <c r="E84" s="485"/>
      <c r="F84" s="482"/>
      <c r="G84" s="485"/>
      <c r="H84" s="485"/>
      <c r="I84" s="485"/>
      <c r="J84" s="485"/>
      <c r="K84" s="481"/>
    </row>
    <row r="85" spans="2:11" ht="15">
      <c r="B85" s="484"/>
      <c r="C85" s="482"/>
      <c r="D85" s="482"/>
      <c r="E85" s="485"/>
      <c r="F85" s="482"/>
      <c r="G85" s="485"/>
      <c r="H85" s="485"/>
      <c r="I85" s="485"/>
      <c r="J85" s="485"/>
      <c r="K85" s="481"/>
    </row>
    <row r="86" spans="2:11" ht="15">
      <c r="B86" s="484"/>
      <c r="C86" s="482"/>
      <c r="D86" s="482"/>
      <c r="E86" s="483"/>
      <c r="F86" s="482"/>
      <c r="G86" s="485"/>
      <c r="H86" s="485"/>
      <c r="I86" s="485"/>
      <c r="J86" s="485"/>
      <c r="K86" s="484"/>
    </row>
    <row r="87" spans="2:11" ht="15">
      <c r="B87" s="484"/>
      <c r="C87" s="482"/>
      <c r="D87" s="482"/>
      <c r="E87" s="483"/>
      <c r="F87" s="482"/>
      <c r="G87" s="485"/>
      <c r="H87" s="485"/>
      <c r="I87" s="485"/>
      <c r="J87" s="485"/>
      <c r="K87" s="481"/>
    </row>
    <row r="88" spans="2:11" ht="15">
      <c r="B88" s="484"/>
      <c r="C88" s="482"/>
      <c r="D88" s="482"/>
      <c r="E88" s="485"/>
      <c r="F88" s="482"/>
      <c r="G88" s="485"/>
      <c r="H88" s="485"/>
      <c r="I88" s="485"/>
      <c r="J88" s="485"/>
      <c r="K88" s="481"/>
    </row>
    <row r="89" spans="2:11" ht="15">
      <c r="B89" s="484"/>
      <c r="C89" s="482"/>
      <c r="D89" s="482"/>
      <c r="E89" s="485"/>
      <c r="F89" s="482"/>
      <c r="G89" s="483"/>
      <c r="H89" s="483"/>
      <c r="I89" s="483"/>
      <c r="J89" s="483"/>
      <c r="K89" s="481"/>
    </row>
    <row r="90" spans="2:11" ht="15">
      <c r="B90" s="484"/>
      <c r="C90" s="482"/>
      <c r="D90" s="482"/>
      <c r="E90" s="485"/>
      <c r="F90" s="482"/>
      <c r="G90" s="483"/>
      <c r="H90" s="483"/>
      <c r="I90" s="483"/>
      <c r="J90" s="483"/>
      <c r="K90" s="481"/>
    </row>
    <row r="91" spans="2:11" ht="15">
      <c r="B91" s="484"/>
      <c r="C91" s="482"/>
      <c r="D91" s="482"/>
      <c r="E91" s="485"/>
      <c r="F91" s="482"/>
      <c r="G91" s="483"/>
      <c r="H91" s="483"/>
      <c r="I91" s="483"/>
      <c r="J91" s="483"/>
      <c r="K91" s="481"/>
    </row>
    <row r="92" spans="2:11" ht="15">
      <c r="B92" s="484"/>
      <c r="C92" s="482"/>
      <c r="D92" s="482"/>
      <c r="E92" s="483"/>
      <c r="F92" s="482"/>
      <c r="G92" s="483"/>
      <c r="H92" s="483"/>
      <c r="I92" s="483"/>
      <c r="J92" s="483"/>
      <c r="K92" s="484"/>
    </row>
    <row r="93" spans="2:11" ht="15">
      <c r="B93" s="484"/>
      <c r="C93" s="482"/>
      <c r="D93" s="482"/>
      <c r="E93" s="483"/>
      <c r="F93" s="482"/>
      <c r="G93" s="483"/>
      <c r="H93" s="483"/>
      <c r="I93" s="483"/>
      <c r="J93" s="483"/>
      <c r="K93" s="481"/>
    </row>
    <row r="94" spans="2:11" ht="15">
      <c r="B94" s="484"/>
      <c r="C94" s="482"/>
      <c r="D94" s="482"/>
      <c r="E94" s="485"/>
      <c r="F94" s="482"/>
      <c r="G94" s="483"/>
      <c r="H94" s="483"/>
      <c r="I94" s="483"/>
      <c r="J94" s="483"/>
      <c r="K94" s="481"/>
    </row>
    <row r="95" spans="2:11" ht="15">
      <c r="B95" s="481"/>
      <c r="C95" s="482"/>
      <c r="D95" s="482"/>
      <c r="E95" s="483"/>
      <c r="F95" s="482"/>
      <c r="G95" s="483"/>
      <c r="H95" s="483"/>
      <c r="I95" s="483"/>
      <c r="J95" s="483"/>
      <c r="K95" s="481"/>
    </row>
    <row r="96" spans="2:11" ht="15">
      <c r="B96" s="481"/>
      <c r="C96" s="482"/>
      <c r="D96" s="482"/>
      <c r="E96" s="485"/>
      <c r="F96" s="482"/>
      <c r="G96" s="483"/>
      <c r="H96" s="483"/>
      <c r="I96" s="483"/>
      <c r="J96" s="483"/>
      <c r="K96" s="481"/>
    </row>
    <row r="97" spans="2:11" ht="15">
      <c r="B97" s="481"/>
      <c r="C97" s="482"/>
      <c r="D97" s="482"/>
      <c r="E97" s="483"/>
      <c r="F97" s="482"/>
      <c r="G97" s="483"/>
      <c r="H97" s="483"/>
      <c r="I97" s="483"/>
      <c r="J97" s="483"/>
      <c r="K97" s="484"/>
    </row>
    <row r="98" spans="2:11" ht="15">
      <c r="B98" s="481"/>
      <c r="C98" s="482"/>
      <c r="D98" s="482"/>
      <c r="E98" s="485"/>
      <c r="F98" s="482"/>
      <c r="G98" s="483"/>
      <c r="H98" s="483"/>
      <c r="I98" s="483"/>
      <c r="J98" s="483"/>
      <c r="K98" s="481"/>
    </row>
    <row r="99" spans="2:11" ht="15">
      <c r="B99" s="481"/>
      <c r="C99" s="482"/>
      <c r="D99" s="482"/>
      <c r="E99" s="485"/>
      <c r="F99" s="482"/>
      <c r="G99" s="483"/>
      <c r="H99" s="483"/>
      <c r="I99" s="483"/>
      <c r="J99" s="483"/>
      <c r="K99" s="481"/>
    </row>
    <row r="100" spans="2:11" ht="15">
      <c r="B100" s="481"/>
      <c r="C100" s="482"/>
      <c r="D100" s="482"/>
      <c r="E100" s="485"/>
      <c r="F100" s="482"/>
      <c r="G100" s="483"/>
      <c r="H100" s="483"/>
      <c r="I100" s="483"/>
      <c r="J100" s="483"/>
      <c r="K100" s="481"/>
    </row>
    <row r="101" spans="2:11" ht="15">
      <c r="B101" s="481"/>
      <c r="C101" s="482"/>
      <c r="D101" s="482"/>
      <c r="E101" s="485"/>
      <c r="F101" s="482"/>
      <c r="G101" s="483"/>
      <c r="H101" s="483"/>
      <c r="I101" s="483"/>
      <c r="J101" s="483"/>
      <c r="K101" s="481"/>
    </row>
    <row r="102" spans="2:11" ht="15">
      <c r="B102" s="481"/>
      <c r="C102" s="482"/>
      <c r="D102" s="482"/>
      <c r="E102" s="483"/>
      <c r="F102" s="482"/>
      <c r="G102" s="483"/>
      <c r="H102" s="483"/>
      <c r="I102" s="483"/>
      <c r="J102" s="483"/>
      <c r="K102" s="481"/>
    </row>
    <row r="103" spans="2:11" ht="15">
      <c r="B103" s="481"/>
      <c r="C103" s="482"/>
      <c r="D103" s="482"/>
      <c r="E103" s="485"/>
      <c r="F103" s="482"/>
      <c r="G103" s="483"/>
      <c r="H103" s="483"/>
      <c r="I103" s="483"/>
      <c r="J103" s="483"/>
      <c r="K103" s="481"/>
    </row>
    <row r="104" spans="2:11" ht="15">
      <c r="B104" s="481"/>
      <c r="C104" s="482"/>
      <c r="D104" s="482"/>
      <c r="E104" s="485"/>
      <c r="F104" s="482"/>
      <c r="G104" s="483"/>
      <c r="H104" s="483"/>
      <c r="I104" s="483"/>
      <c r="J104" s="483"/>
      <c r="K104" s="481"/>
    </row>
    <row r="105" spans="2:11" ht="15">
      <c r="B105" s="481"/>
      <c r="C105" s="482"/>
      <c r="D105" s="482"/>
      <c r="E105" s="485"/>
      <c r="F105" s="482"/>
      <c r="G105" s="483"/>
      <c r="H105" s="483"/>
      <c r="I105" s="483"/>
      <c r="J105" s="483"/>
      <c r="K105" s="481"/>
    </row>
    <row r="106" spans="2:11" ht="15">
      <c r="B106" s="481"/>
      <c r="C106" s="482"/>
      <c r="D106" s="482"/>
      <c r="E106" s="485"/>
      <c r="F106" s="482"/>
      <c r="G106" s="483"/>
      <c r="H106" s="483"/>
      <c r="I106" s="483"/>
      <c r="J106" s="483"/>
      <c r="K106" s="481"/>
    </row>
    <row r="107" spans="2:11" ht="15">
      <c r="B107" s="481"/>
      <c r="C107" s="482"/>
      <c r="D107" s="482"/>
      <c r="E107" s="485"/>
      <c r="F107" s="482"/>
      <c r="G107" s="483"/>
      <c r="H107" s="483"/>
      <c r="I107" s="483"/>
      <c r="J107" s="483"/>
      <c r="K107" s="481"/>
    </row>
    <row r="108" spans="2:11" ht="15">
      <c r="B108" s="481"/>
      <c r="C108" s="482"/>
      <c r="D108" s="482"/>
      <c r="E108" s="483"/>
      <c r="F108" s="482"/>
      <c r="G108" s="483"/>
      <c r="H108" s="483"/>
      <c r="I108" s="483"/>
      <c r="J108" s="483"/>
      <c r="K108" s="481"/>
    </row>
    <row r="109" spans="2:11" ht="15">
      <c r="B109" s="481"/>
      <c r="C109" s="482"/>
      <c r="D109" s="482"/>
      <c r="E109" s="485"/>
      <c r="F109" s="482"/>
      <c r="G109" s="483"/>
      <c r="H109" s="483"/>
      <c r="I109" s="483"/>
      <c r="J109" s="483"/>
      <c r="K109" s="481"/>
    </row>
    <row r="110" spans="2:11" ht="15">
      <c r="B110" s="481"/>
      <c r="C110" s="482"/>
      <c r="D110" s="482"/>
      <c r="E110" s="485"/>
      <c r="F110" s="482"/>
      <c r="G110" s="483"/>
      <c r="H110" s="483"/>
      <c r="I110" s="483"/>
      <c r="J110" s="483"/>
      <c r="K110" s="481"/>
    </row>
    <row r="111" spans="2:11" ht="15">
      <c r="B111" s="481"/>
      <c r="C111" s="482"/>
      <c r="D111" s="482"/>
      <c r="E111" s="485"/>
      <c r="F111" s="482"/>
      <c r="G111" s="483"/>
      <c r="H111" s="483"/>
      <c r="I111" s="483"/>
      <c r="J111" s="483"/>
      <c r="K111" s="481"/>
    </row>
    <row r="112" spans="2:11" ht="15">
      <c r="B112" s="481"/>
      <c r="C112" s="482"/>
      <c r="D112" s="482"/>
      <c r="E112" s="485"/>
      <c r="F112" s="482"/>
      <c r="G112" s="483"/>
      <c r="H112" s="483"/>
      <c r="I112" s="483"/>
      <c r="J112" s="483"/>
      <c r="K112" s="481"/>
    </row>
    <row r="113" spans="2:11" ht="15">
      <c r="B113" s="481"/>
      <c r="C113" s="482"/>
      <c r="D113" s="482"/>
      <c r="E113" s="483"/>
      <c r="F113" s="482"/>
      <c r="G113" s="483"/>
      <c r="H113" s="483"/>
      <c r="I113" s="483"/>
      <c r="J113" s="483"/>
      <c r="K113" s="484"/>
    </row>
    <row r="114" spans="2:11" ht="15">
      <c r="B114" s="481"/>
      <c r="C114" s="482"/>
      <c r="D114" s="482"/>
      <c r="E114" s="485"/>
      <c r="F114" s="482"/>
      <c r="G114" s="483"/>
      <c r="H114" s="483"/>
      <c r="I114" s="483"/>
      <c r="J114" s="483"/>
      <c r="K114" s="484"/>
    </row>
    <row r="115" spans="2:11" ht="15">
      <c r="B115" s="481"/>
      <c r="C115" s="482"/>
      <c r="D115" s="482"/>
      <c r="E115" s="485"/>
      <c r="F115" s="482"/>
      <c r="G115" s="483"/>
      <c r="H115" s="483"/>
      <c r="I115" s="483"/>
      <c r="J115" s="483"/>
      <c r="K115" s="484"/>
    </row>
    <row r="116" spans="2:11" ht="15">
      <c r="B116" s="481"/>
      <c r="C116" s="482"/>
      <c r="D116" s="482"/>
      <c r="E116" s="483"/>
      <c r="F116" s="482"/>
      <c r="G116" s="483"/>
      <c r="H116" s="483"/>
      <c r="I116" s="483"/>
      <c r="J116" s="483"/>
      <c r="K116" s="484"/>
    </row>
    <row r="117" spans="2:11" ht="15">
      <c r="B117" s="481"/>
      <c r="C117" s="482"/>
      <c r="D117" s="482"/>
      <c r="E117" s="485"/>
      <c r="F117" s="482"/>
      <c r="G117" s="483"/>
      <c r="H117" s="483"/>
      <c r="I117" s="483"/>
      <c r="J117" s="483"/>
      <c r="K117" s="481"/>
    </row>
    <row r="118" spans="2:11" ht="15">
      <c r="B118" s="481"/>
      <c r="C118" s="482"/>
      <c r="D118" s="482"/>
      <c r="E118" s="485"/>
      <c r="F118" s="482"/>
      <c r="G118" s="483"/>
      <c r="H118" s="483"/>
      <c r="I118" s="483"/>
      <c r="J118" s="483"/>
      <c r="K118" s="481"/>
    </row>
    <row r="119" spans="2:11" ht="15">
      <c r="B119" s="481"/>
      <c r="C119" s="482"/>
      <c r="D119" s="482"/>
      <c r="E119" s="485"/>
      <c r="F119" s="482"/>
      <c r="G119" s="483"/>
      <c r="H119" s="483"/>
      <c r="I119" s="483"/>
      <c r="J119" s="483"/>
      <c r="K119" s="481"/>
    </row>
    <row r="120" spans="2:11" ht="15">
      <c r="B120" s="481"/>
      <c r="C120" s="482"/>
      <c r="D120" s="482"/>
      <c r="E120" s="485"/>
      <c r="F120" s="482"/>
      <c r="G120" s="483"/>
      <c r="H120" s="483"/>
      <c r="I120" s="483"/>
      <c r="J120" s="483"/>
      <c r="K120" s="484"/>
    </row>
    <row r="121" spans="2:11" ht="15">
      <c r="B121" s="481"/>
      <c r="C121" s="482"/>
      <c r="D121" s="482"/>
      <c r="E121" s="483"/>
      <c r="F121" s="482"/>
      <c r="G121" s="483"/>
      <c r="H121" s="483"/>
      <c r="I121" s="483"/>
      <c r="J121" s="483"/>
      <c r="K121" s="481"/>
    </row>
    <row r="122" spans="2:11" ht="15">
      <c r="B122" s="481"/>
      <c r="C122" s="482"/>
      <c r="D122" s="482"/>
      <c r="E122" s="485"/>
      <c r="F122" s="482"/>
      <c r="G122" s="483"/>
      <c r="H122" s="483"/>
      <c r="I122" s="483"/>
      <c r="J122" s="483"/>
      <c r="K122" s="481"/>
    </row>
    <row r="123" spans="2:11" ht="15">
      <c r="B123" s="481"/>
      <c r="C123" s="482"/>
      <c r="D123" s="482"/>
      <c r="E123" s="483"/>
      <c r="F123" s="482"/>
      <c r="G123" s="483"/>
      <c r="H123" s="483"/>
      <c r="I123" s="483"/>
      <c r="J123" s="483"/>
      <c r="K123" s="484"/>
    </row>
    <row r="124" spans="2:11" ht="15">
      <c r="B124" s="481"/>
      <c r="C124" s="482"/>
      <c r="D124" s="482"/>
      <c r="E124" s="485"/>
      <c r="F124" s="482"/>
      <c r="G124" s="483"/>
      <c r="H124" s="483"/>
      <c r="I124" s="483"/>
      <c r="J124" s="483"/>
      <c r="K124" s="484"/>
    </row>
    <row r="125" spans="2:11" ht="15">
      <c r="B125" s="481"/>
      <c r="C125" s="482"/>
      <c r="D125" s="482"/>
      <c r="E125" s="483"/>
      <c r="F125" s="482"/>
      <c r="G125" s="483"/>
      <c r="H125" s="483"/>
      <c r="I125" s="483"/>
      <c r="J125" s="483"/>
      <c r="K125" s="484"/>
    </row>
    <row r="126" spans="2:11" ht="15">
      <c r="B126" s="481"/>
      <c r="C126" s="482"/>
      <c r="D126" s="482"/>
      <c r="E126" s="483"/>
      <c r="F126" s="482"/>
      <c r="G126" s="483"/>
      <c r="H126" s="483"/>
      <c r="I126" s="483"/>
      <c r="J126" s="483"/>
      <c r="K126" s="484"/>
    </row>
    <row r="127" spans="2:11" ht="15">
      <c r="B127" s="481"/>
      <c r="C127" s="482"/>
      <c r="D127" s="482"/>
      <c r="E127" s="485"/>
      <c r="F127" s="482"/>
      <c r="G127" s="483"/>
      <c r="H127" s="483"/>
      <c r="I127" s="483"/>
      <c r="J127" s="483"/>
      <c r="K127" s="481"/>
    </row>
    <row r="128" spans="2:11" ht="15">
      <c r="B128" s="481"/>
      <c r="C128" s="482"/>
      <c r="D128" s="482"/>
      <c r="E128" s="485"/>
      <c r="F128" s="482"/>
      <c r="G128" s="483"/>
      <c r="H128" s="483"/>
      <c r="I128" s="483"/>
      <c r="J128" s="483"/>
      <c r="K128" s="481"/>
    </row>
    <row r="129" spans="2:11" ht="15">
      <c r="B129" s="481"/>
      <c r="C129" s="482"/>
      <c r="D129" s="482"/>
      <c r="E129" s="485"/>
      <c r="F129" s="482"/>
      <c r="G129" s="483"/>
      <c r="H129" s="483"/>
      <c r="I129" s="483"/>
      <c r="J129" s="483"/>
      <c r="K129" s="481"/>
    </row>
    <row r="130" spans="2:11" ht="15">
      <c r="B130" s="481"/>
      <c r="C130" s="482"/>
      <c r="D130" s="482"/>
      <c r="E130" s="485"/>
      <c r="F130" s="482"/>
      <c r="G130" s="483"/>
      <c r="H130" s="483"/>
      <c r="I130" s="483"/>
      <c r="J130" s="483"/>
      <c r="K130" s="484"/>
    </row>
    <row r="131" spans="2:11" ht="15">
      <c r="B131" s="481"/>
      <c r="C131" s="482"/>
      <c r="D131" s="482"/>
      <c r="E131" s="483"/>
      <c r="F131" s="482"/>
      <c r="G131" s="483"/>
      <c r="H131" s="483"/>
      <c r="I131" s="483"/>
      <c r="J131" s="483"/>
      <c r="K131" s="484"/>
    </row>
    <row r="132" spans="2:11" ht="15">
      <c r="B132" s="481"/>
      <c r="C132" s="482"/>
      <c r="D132" s="482"/>
      <c r="E132" s="485"/>
      <c r="F132" s="482"/>
      <c r="G132" s="483"/>
      <c r="H132" s="483"/>
      <c r="I132" s="483"/>
      <c r="J132" s="483"/>
      <c r="K132" s="481"/>
    </row>
    <row r="133" spans="2:11" ht="15">
      <c r="B133" s="481"/>
      <c r="C133" s="482"/>
      <c r="D133" s="482"/>
      <c r="E133" s="483"/>
      <c r="F133" s="482"/>
      <c r="G133" s="483"/>
      <c r="H133" s="483"/>
      <c r="I133" s="483"/>
      <c r="J133" s="483"/>
      <c r="K133" s="481"/>
    </row>
    <row r="134" spans="2:11" ht="15">
      <c r="B134" s="481"/>
      <c r="C134" s="482"/>
      <c r="D134" s="482"/>
      <c r="E134" s="483"/>
      <c r="F134" s="482"/>
      <c r="G134" s="483"/>
      <c r="H134" s="483"/>
      <c r="I134" s="483"/>
      <c r="J134" s="483"/>
      <c r="K134" s="481"/>
    </row>
    <row r="135" spans="2:11" ht="15">
      <c r="B135" s="481"/>
      <c r="C135" s="482"/>
      <c r="D135" s="482"/>
      <c r="E135" s="485"/>
      <c r="F135" s="482"/>
      <c r="G135" s="483"/>
      <c r="H135" s="483"/>
      <c r="I135" s="483"/>
      <c r="J135" s="483"/>
      <c r="K135" s="481"/>
    </row>
    <row r="136" spans="2:11" ht="15">
      <c r="B136" s="481"/>
      <c r="C136" s="482"/>
      <c r="D136" s="482"/>
      <c r="E136" s="485"/>
      <c r="F136" s="482"/>
      <c r="G136" s="483"/>
      <c r="H136" s="483"/>
      <c r="I136" s="483"/>
      <c r="J136" s="483"/>
      <c r="K136" s="481"/>
    </row>
    <row r="137" spans="2:11" ht="15">
      <c r="B137" s="481"/>
      <c r="C137" s="482"/>
      <c r="D137" s="482"/>
      <c r="E137" s="483"/>
      <c r="F137" s="482"/>
      <c r="G137" s="483"/>
      <c r="H137" s="483"/>
      <c r="I137" s="483"/>
      <c r="J137" s="483"/>
      <c r="K137" s="481"/>
    </row>
    <row r="138" spans="2:11" ht="15">
      <c r="B138" s="481"/>
      <c r="C138" s="482"/>
      <c r="D138" s="482"/>
      <c r="E138" s="485"/>
      <c r="F138" s="482"/>
      <c r="G138" s="483"/>
      <c r="H138" s="483"/>
      <c r="I138" s="483"/>
      <c r="J138" s="483"/>
      <c r="K138" s="481"/>
    </row>
    <row r="139" spans="2:11" ht="15">
      <c r="B139" s="481"/>
      <c r="C139" s="482"/>
      <c r="D139" s="482"/>
      <c r="E139" s="483"/>
      <c r="F139" s="482"/>
      <c r="G139" s="483"/>
      <c r="H139" s="483"/>
      <c r="I139" s="483"/>
      <c r="J139" s="483"/>
      <c r="K139" s="481"/>
    </row>
    <row r="140" spans="2:11" ht="15">
      <c r="B140" s="481"/>
      <c r="C140" s="482"/>
      <c r="D140" s="482"/>
      <c r="E140" s="485"/>
      <c r="F140" s="482"/>
      <c r="G140" s="483"/>
      <c r="H140" s="483"/>
      <c r="I140" s="483"/>
      <c r="J140" s="483"/>
      <c r="K140" s="481"/>
    </row>
    <row r="141" spans="2:11" ht="15">
      <c r="B141" s="481"/>
      <c r="C141" s="482"/>
      <c r="D141" s="482"/>
      <c r="E141" s="485"/>
      <c r="F141" s="482"/>
      <c r="G141" s="483"/>
      <c r="H141" s="483"/>
      <c r="I141" s="483"/>
      <c r="J141" s="483"/>
      <c r="K141" s="484"/>
    </row>
    <row r="142" spans="2:11" ht="15">
      <c r="B142" s="481"/>
      <c r="C142" s="482"/>
      <c r="D142" s="482"/>
      <c r="E142" s="485"/>
      <c r="F142" s="482"/>
      <c r="G142" s="483"/>
      <c r="H142" s="483"/>
      <c r="I142" s="483"/>
      <c r="J142" s="483"/>
      <c r="K142" s="481"/>
    </row>
    <row r="143" spans="2:11" ht="15">
      <c r="B143" s="481"/>
      <c r="C143" s="482"/>
      <c r="D143" s="482"/>
      <c r="E143" s="485"/>
      <c r="F143" s="482"/>
      <c r="G143" s="483"/>
      <c r="H143" s="483"/>
      <c r="I143" s="483"/>
      <c r="J143" s="483"/>
      <c r="K143" s="481"/>
    </row>
    <row r="144" spans="2:11" ht="15">
      <c r="B144" s="481"/>
      <c r="C144" s="482"/>
      <c r="D144" s="482"/>
      <c r="E144" s="485"/>
      <c r="F144" s="482"/>
      <c r="G144" s="483"/>
      <c r="H144" s="483"/>
      <c r="I144" s="483"/>
      <c r="J144" s="483"/>
      <c r="K144" s="481"/>
    </row>
    <row r="145" spans="2:11" ht="15">
      <c r="B145" s="481"/>
      <c r="C145" s="482"/>
      <c r="D145" s="482"/>
      <c r="E145" s="485"/>
      <c r="F145" s="482"/>
      <c r="G145" s="483"/>
      <c r="H145" s="483"/>
      <c r="I145" s="483"/>
      <c r="J145" s="483"/>
      <c r="K145" s="481"/>
    </row>
    <row r="146" spans="2:11" ht="15">
      <c r="B146" s="481"/>
      <c r="C146" s="482"/>
      <c r="D146" s="482"/>
      <c r="E146" s="485"/>
      <c r="F146" s="482"/>
      <c r="G146" s="483"/>
      <c r="H146" s="483"/>
      <c r="I146" s="483"/>
      <c r="J146" s="483"/>
      <c r="K146" s="481"/>
    </row>
    <row r="147" spans="2:11" ht="15">
      <c r="B147" s="481"/>
      <c r="C147" s="482"/>
      <c r="D147" s="482"/>
      <c r="E147" s="483"/>
      <c r="F147" s="482"/>
      <c r="G147" s="483"/>
      <c r="H147" s="483"/>
      <c r="I147" s="483"/>
      <c r="J147" s="483"/>
      <c r="K147" s="481"/>
    </row>
    <row r="148" spans="2:11" ht="15">
      <c r="B148" s="481"/>
      <c r="C148" s="482"/>
      <c r="D148" s="482"/>
      <c r="E148" s="485"/>
      <c r="F148" s="482"/>
      <c r="G148" s="483"/>
      <c r="H148" s="483"/>
      <c r="I148" s="483"/>
      <c r="J148" s="483"/>
      <c r="K148" s="481"/>
    </row>
    <row r="149" spans="2:11" ht="15">
      <c r="B149" s="481"/>
      <c r="C149" s="482"/>
      <c r="D149" s="482"/>
      <c r="E149" s="483"/>
      <c r="F149" s="482"/>
      <c r="G149" s="483"/>
      <c r="H149" s="483"/>
      <c r="I149" s="483"/>
      <c r="J149" s="483"/>
      <c r="K149" s="484"/>
    </row>
    <row r="150" spans="2:11" ht="15">
      <c r="B150" s="481"/>
      <c r="C150" s="482"/>
      <c r="D150" s="482"/>
      <c r="E150" s="485"/>
      <c r="F150" s="482"/>
      <c r="G150" s="483"/>
      <c r="H150" s="483"/>
      <c r="I150" s="483"/>
      <c r="J150" s="483"/>
      <c r="K150" s="481"/>
    </row>
    <row r="151" spans="2:11" ht="15">
      <c r="B151" s="481"/>
      <c r="C151" s="482"/>
      <c r="D151" s="482"/>
      <c r="E151" s="485"/>
      <c r="F151" s="482"/>
      <c r="G151" s="483"/>
      <c r="H151" s="483"/>
      <c r="I151" s="483"/>
      <c r="J151" s="483"/>
      <c r="K151" s="481"/>
    </row>
    <row r="152" spans="2:11" ht="15">
      <c r="B152" s="481"/>
      <c r="C152" s="482"/>
      <c r="D152" s="482"/>
      <c r="E152" s="483"/>
      <c r="F152" s="482"/>
      <c r="G152" s="483"/>
      <c r="H152" s="483"/>
      <c r="I152" s="483"/>
      <c r="J152" s="483"/>
      <c r="K152" s="481"/>
    </row>
    <row r="153" spans="2:11" ht="15">
      <c r="B153" s="481"/>
      <c r="C153" s="482"/>
      <c r="D153" s="482"/>
      <c r="E153" s="483"/>
      <c r="F153" s="482"/>
      <c r="G153" s="483"/>
      <c r="H153" s="483"/>
      <c r="I153" s="483"/>
      <c r="J153" s="483"/>
      <c r="K153" s="481"/>
    </row>
    <row r="154" spans="2:11" ht="15">
      <c r="B154" s="481"/>
      <c r="C154" s="482"/>
      <c r="D154" s="482"/>
      <c r="E154" s="485"/>
      <c r="F154" s="482"/>
      <c r="G154" s="483"/>
      <c r="H154" s="483"/>
      <c r="I154" s="483"/>
      <c r="J154" s="483"/>
      <c r="K154" s="481"/>
    </row>
    <row r="155" spans="2:11" ht="15">
      <c r="B155" s="481"/>
      <c r="C155" s="482"/>
      <c r="D155" s="482"/>
      <c r="E155" s="483"/>
      <c r="F155" s="482"/>
      <c r="G155" s="483"/>
      <c r="H155" s="483"/>
      <c r="I155" s="483"/>
      <c r="J155" s="483"/>
      <c r="K155" s="484"/>
    </row>
    <row r="156" spans="2:11" ht="15">
      <c r="B156" s="481"/>
      <c r="C156" s="482"/>
      <c r="D156" s="482"/>
      <c r="E156" s="485"/>
      <c r="F156" s="482"/>
      <c r="G156" s="483"/>
      <c r="H156" s="483"/>
      <c r="I156" s="483"/>
      <c r="J156" s="483"/>
      <c r="K156" s="481"/>
    </row>
    <row r="157" spans="2:11" ht="15">
      <c r="B157" s="481"/>
      <c r="C157" s="482"/>
      <c r="D157" s="482"/>
      <c r="E157" s="485"/>
      <c r="F157" s="482"/>
      <c r="G157" s="483"/>
      <c r="H157" s="483"/>
      <c r="I157" s="483"/>
      <c r="J157" s="483"/>
      <c r="K157" s="481"/>
    </row>
    <row r="158" spans="2:11" ht="15">
      <c r="B158" s="481"/>
      <c r="C158" s="482"/>
      <c r="D158" s="482"/>
      <c r="E158" s="485"/>
      <c r="F158" s="482"/>
      <c r="G158" s="483"/>
      <c r="H158" s="483"/>
      <c r="I158" s="483"/>
      <c r="J158" s="483"/>
      <c r="K158" s="481"/>
    </row>
    <row r="159" spans="2:11" ht="15">
      <c r="B159" s="481"/>
      <c r="C159" s="482"/>
      <c r="D159" s="482"/>
      <c r="E159" s="485"/>
      <c r="F159" s="482"/>
      <c r="G159" s="483"/>
      <c r="H159" s="483"/>
      <c r="I159" s="483"/>
      <c r="J159" s="483"/>
      <c r="K159" s="481"/>
    </row>
    <row r="160" spans="2:11" ht="15">
      <c r="B160" s="481"/>
      <c r="C160" s="482"/>
      <c r="D160" s="482"/>
      <c r="E160" s="485"/>
      <c r="F160" s="482"/>
      <c r="G160" s="483"/>
      <c r="H160" s="483"/>
      <c r="I160" s="483"/>
      <c r="J160" s="483"/>
      <c r="K160" s="481"/>
    </row>
    <row r="161" spans="2:11" ht="15">
      <c r="B161" s="481"/>
      <c r="C161" s="482"/>
      <c r="D161" s="482"/>
      <c r="E161" s="483"/>
      <c r="F161" s="482"/>
      <c r="G161" s="483"/>
      <c r="H161" s="483"/>
      <c r="I161" s="483"/>
      <c r="J161" s="483"/>
      <c r="K161" s="484"/>
    </row>
    <row r="162" spans="2:11" ht="15">
      <c r="B162" s="481"/>
      <c r="C162" s="482"/>
      <c r="D162" s="482"/>
      <c r="E162" s="485"/>
      <c r="F162" s="482"/>
      <c r="G162" s="483"/>
      <c r="H162" s="483"/>
      <c r="I162" s="483"/>
      <c r="J162" s="483"/>
      <c r="K162" s="481"/>
    </row>
    <row r="163" spans="2:11" ht="15">
      <c r="B163" s="481"/>
      <c r="C163" s="482"/>
      <c r="D163" s="482"/>
      <c r="E163" s="483"/>
      <c r="F163" s="482"/>
      <c r="G163" s="483"/>
      <c r="H163" s="483"/>
      <c r="I163" s="483"/>
      <c r="J163" s="483"/>
      <c r="K163" s="481"/>
    </row>
    <row r="164" spans="2:11" ht="15">
      <c r="B164" s="481"/>
      <c r="C164" s="482"/>
      <c r="D164" s="482"/>
      <c r="E164" s="485"/>
      <c r="F164" s="482"/>
      <c r="G164" s="483"/>
      <c r="H164" s="483"/>
      <c r="I164" s="483"/>
      <c r="J164" s="483"/>
      <c r="K164" s="481"/>
    </row>
    <row r="165" spans="2:11" ht="15">
      <c r="B165" s="481"/>
      <c r="C165" s="482"/>
      <c r="D165" s="482"/>
      <c r="E165" s="483"/>
      <c r="F165" s="482"/>
      <c r="G165" s="483"/>
      <c r="H165" s="483"/>
      <c r="I165" s="483"/>
      <c r="J165" s="483"/>
      <c r="K165" s="484"/>
    </row>
    <row r="166" spans="2:11" ht="15">
      <c r="B166" s="481"/>
      <c r="C166" s="482"/>
      <c r="D166" s="482"/>
      <c r="E166" s="485"/>
      <c r="F166" s="482"/>
      <c r="G166" s="483"/>
      <c r="H166" s="483"/>
      <c r="I166" s="483"/>
      <c r="J166" s="483"/>
      <c r="K166" s="481"/>
    </row>
    <row r="167" spans="2:11" ht="15">
      <c r="B167" s="481"/>
      <c r="C167" s="482"/>
      <c r="D167" s="482"/>
      <c r="E167" s="485"/>
      <c r="F167" s="482"/>
      <c r="G167" s="483"/>
      <c r="H167" s="483"/>
      <c r="I167" s="483"/>
      <c r="J167" s="483"/>
      <c r="K167" s="481"/>
    </row>
    <row r="168" spans="2:11" ht="15">
      <c r="B168" s="481"/>
      <c r="C168" s="482"/>
      <c r="D168" s="482"/>
      <c r="E168" s="485"/>
      <c r="F168" s="482"/>
      <c r="G168" s="483"/>
      <c r="H168" s="483"/>
      <c r="I168" s="483"/>
      <c r="J168" s="483"/>
      <c r="K168" s="481"/>
    </row>
    <row r="169" spans="2:11" ht="15">
      <c r="B169" s="481"/>
      <c r="C169" s="482"/>
      <c r="D169" s="482"/>
      <c r="E169" s="485"/>
      <c r="F169" s="482"/>
      <c r="G169" s="483"/>
      <c r="H169" s="483"/>
      <c r="I169" s="483"/>
      <c r="J169" s="483"/>
      <c r="K169" s="484"/>
    </row>
    <row r="170" spans="2:11" ht="15">
      <c r="B170" s="481"/>
      <c r="C170" s="482"/>
      <c r="D170" s="482"/>
      <c r="E170" s="485"/>
      <c r="F170" s="482"/>
      <c r="G170" s="483"/>
      <c r="H170" s="483"/>
      <c r="I170" s="483"/>
      <c r="J170" s="483"/>
      <c r="K170" s="481"/>
    </row>
    <row r="171" spans="2:11" ht="15">
      <c r="B171" s="481"/>
      <c r="C171" s="482"/>
      <c r="D171" s="482"/>
      <c r="E171" s="485"/>
      <c r="F171" s="482"/>
      <c r="G171" s="483"/>
      <c r="H171" s="483"/>
      <c r="I171" s="483"/>
      <c r="J171" s="483"/>
      <c r="K171" s="481"/>
    </row>
    <row r="172" spans="2:11" ht="15">
      <c r="B172" s="481"/>
      <c r="C172" s="482"/>
      <c r="D172" s="482"/>
      <c r="E172" s="485"/>
      <c r="F172" s="482"/>
      <c r="G172" s="483"/>
      <c r="H172" s="483"/>
      <c r="I172" s="483"/>
      <c r="J172" s="483"/>
      <c r="K172" s="481"/>
    </row>
    <row r="173" spans="2:11" ht="15">
      <c r="B173" s="481"/>
      <c r="C173" s="482"/>
      <c r="D173" s="482"/>
      <c r="E173" s="485"/>
      <c r="F173" s="482"/>
      <c r="G173" s="483"/>
      <c r="H173" s="483"/>
      <c r="I173" s="483"/>
      <c r="J173" s="483"/>
      <c r="K173" s="481"/>
    </row>
    <row r="174" spans="2:11" ht="15">
      <c r="B174" s="481"/>
      <c r="C174" s="482"/>
      <c r="D174" s="482"/>
      <c r="E174" s="485"/>
      <c r="F174" s="482"/>
      <c r="G174" s="483"/>
      <c r="H174" s="483"/>
      <c r="I174" s="483"/>
      <c r="J174" s="483"/>
      <c r="K174" s="481"/>
    </row>
    <row r="175" spans="2:11" ht="15">
      <c r="B175" s="481"/>
      <c r="C175" s="482"/>
      <c r="D175" s="482"/>
      <c r="E175" s="485"/>
      <c r="F175" s="482"/>
      <c r="G175" s="483"/>
      <c r="H175" s="483"/>
      <c r="I175" s="483"/>
      <c r="J175" s="483"/>
      <c r="K175" s="481"/>
    </row>
    <row r="176" spans="2:11" ht="15">
      <c r="B176" s="481"/>
      <c r="C176" s="482"/>
      <c r="D176" s="482"/>
      <c r="E176" s="483"/>
      <c r="F176" s="482"/>
      <c r="G176" s="483"/>
      <c r="H176" s="483"/>
      <c r="I176" s="483"/>
      <c r="J176" s="483"/>
      <c r="K176" s="481"/>
    </row>
    <row r="177" spans="2:11" ht="15">
      <c r="B177" s="481"/>
      <c r="C177" s="482"/>
      <c r="D177" s="482"/>
      <c r="E177" s="485"/>
      <c r="F177" s="482"/>
      <c r="G177" s="483"/>
      <c r="H177" s="483"/>
      <c r="I177" s="483"/>
      <c r="J177" s="483"/>
      <c r="K177" s="481"/>
    </row>
    <row r="178" spans="2:11" ht="15">
      <c r="B178" s="481"/>
      <c r="C178" s="482"/>
      <c r="D178" s="482"/>
      <c r="E178" s="485"/>
      <c r="F178" s="482"/>
      <c r="G178" s="483"/>
      <c r="H178" s="483"/>
      <c r="I178" s="483"/>
      <c r="J178" s="483"/>
      <c r="K178" s="484"/>
    </row>
    <row r="179" spans="2:11" ht="15">
      <c r="B179" s="481"/>
      <c r="C179" s="482"/>
      <c r="D179" s="482"/>
      <c r="E179" s="485"/>
      <c r="F179" s="482"/>
      <c r="G179" s="483"/>
      <c r="H179" s="483"/>
      <c r="I179" s="483"/>
      <c r="J179" s="483"/>
      <c r="K179" s="481"/>
    </row>
    <row r="180" spans="2:11" ht="15">
      <c r="B180" s="481"/>
      <c r="C180" s="482"/>
      <c r="D180" s="482"/>
      <c r="E180" s="485"/>
      <c r="F180" s="482"/>
      <c r="G180" s="483"/>
      <c r="H180" s="483"/>
      <c r="I180" s="483"/>
      <c r="J180" s="483"/>
      <c r="K180" s="481"/>
    </row>
    <row r="181" spans="2:11" ht="15">
      <c r="B181" s="481"/>
      <c r="C181" s="482"/>
      <c r="D181" s="482"/>
      <c r="E181" s="485"/>
      <c r="F181" s="482"/>
      <c r="G181" s="483"/>
      <c r="H181" s="483"/>
      <c r="I181" s="483"/>
      <c r="J181" s="483"/>
      <c r="K181" s="481"/>
    </row>
    <row r="182" spans="2:11" ht="15">
      <c r="B182" s="481"/>
      <c r="C182" s="482"/>
      <c r="D182" s="482"/>
      <c r="E182" s="485"/>
      <c r="F182" s="482"/>
      <c r="G182" s="483"/>
      <c r="H182" s="483"/>
      <c r="I182" s="483"/>
      <c r="J182" s="483"/>
      <c r="K182" s="481"/>
    </row>
    <row r="183" spans="2:11" ht="15">
      <c r="B183" s="481"/>
      <c r="C183" s="482"/>
      <c r="D183" s="482"/>
      <c r="E183" s="485"/>
      <c r="F183" s="482"/>
      <c r="G183" s="483"/>
      <c r="H183" s="483"/>
      <c r="I183" s="483"/>
      <c r="J183" s="483"/>
      <c r="K183" s="481"/>
    </row>
    <row r="184" spans="2:11" ht="15">
      <c r="B184" s="481"/>
      <c r="C184" s="482"/>
      <c r="D184" s="482"/>
      <c r="E184" s="485"/>
      <c r="F184" s="482"/>
      <c r="G184" s="483"/>
      <c r="H184" s="483"/>
      <c r="I184" s="483"/>
      <c r="J184" s="483"/>
      <c r="K184" s="481"/>
    </row>
    <row r="185" spans="2:11" ht="15">
      <c r="B185" s="481"/>
      <c r="C185" s="482"/>
      <c r="D185" s="482"/>
      <c r="E185" s="485"/>
      <c r="F185" s="482"/>
      <c r="G185" s="483"/>
      <c r="H185" s="483"/>
      <c r="I185" s="483"/>
      <c r="J185" s="483"/>
      <c r="K185" s="481"/>
    </row>
    <row r="186" spans="2:11" ht="15">
      <c r="B186" s="481"/>
      <c r="C186" s="482"/>
      <c r="D186" s="482"/>
      <c r="E186" s="485"/>
      <c r="F186" s="482"/>
      <c r="G186" s="483"/>
      <c r="H186" s="483"/>
      <c r="I186" s="483"/>
      <c r="J186" s="483"/>
      <c r="K186" s="481"/>
    </row>
    <row r="187" spans="2:11" ht="15">
      <c r="B187" s="481"/>
      <c r="C187" s="482"/>
      <c r="D187" s="482"/>
      <c r="E187" s="485"/>
      <c r="F187" s="482"/>
      <c r="G187" s="483"/>
      <c r="H187" s="483"/>
      <c r="I187" s="483"/>
      <c r="J187" s="483"/>
      <c r="K187" s="481"/>
    </row>
    <row r="188" spans="2:11" ht="15">
      <c r="B188" s="481"/>
      <c r="C188" s="482"/>
      <c r="D188" s="482"/>
      <c r="E188" s="483"/>
      <c r="F188" s="482"/>
      <c r="G188" s="483"/>
      <c r="H188" s="483"/>
      <c r="I188" s="483"/>
      <c r="J188" s="483"/>
      <c r="K188" s="481"/>
    </row>
    <row r="189" spans="2:11" ht="15">
      <c r="B189" s="481"/>
      <c r="C189" s="482"/>
      <c r="D189" s="482"/>
      <c r="E189" s="485"/>
      <c r="F189" s="482"/>
      <c r="G189" s="483"/>
      <c r="H189" s="483"/>
      <c r="I189" s="483"/>
      <c r="J189" s="483"/>
      <c r="K189" s="481"/>
    </row>
    <row r="190" spans="2:11" ht="15">
      <c r="B190" s="481"/>
      <c r="C190" s="482"/>
      <c r="D190" s="482"/>
      <c r="E190" s="485"/>
      <c r="F190" s="482"/>
      <c r="G190" s="483"/>
      <c r="H190" s="483"/>
      <c r="I190" s="483"/>
      <c r="J190" s="483"/>
      <c r="K190" s="481"/>
    </row>
    <row r="191" spans="2:11" ht="15">
      <c r="B191" s="481"/>
      <c r="C191" s="482"/>
      <c r="D191" s="482"/>
      <c r="E191" s="485"/>
      <c r="F191" s="482"/>
      <c r="G191" s="483"/>
      <c r="H191" s="483"/>
      <c r="I191" s="483"/>
      <c r="J191" s="483"/>
      <c r="K191" s="481"/>
    </row>
    <row r="192" spans="2:11" ht="15">
      <c r="B192" s="481"/>
      <c r="C192" s="482"/>
      <c r="D192" s="482"/>
      <c r="E192" s="483"/>
      <c r="F192" s="482"/>
      <c r="G192" s="483"/>
      <c r="H192" s="483"/>
      <c r="I192" s="483"/>
      <c r="J192" s="483"/>
      <c r="K192" s="484"/>
    </row>
    <row r="193" spans="2:11" ht="15">
      <c r="B193" s="481"/>
      <c r="C193" s="482"/>
      <c r="D193" s="482"/>
      <c r="E193" s="485"/>
      <c r="F193" s="482"/>
      <c r="G193" s="483"/>
      <c r="H193" s="483"/>
      <c r="I193" s="483"/>
      <c r="J193" s="483"/>
      <c r="K193" s="481"/>
    </row>
    <row r="194" spans="2:11" ht="15">
      <c r="B194" s="481"/>
      <c r="C194" s="482"/>
      <c r="D194" s="482"/>
      <c r="E194" s="483"/>
      <c r="F194" s="482"/>
      <c r="G194" s="483"/>
      <c r="H194" s="483"/>
      <c r="I194" s="483"/>
      <c r="J194" s="483"/>
      <c r="K194" s="481"/>
    </row>
    <row r="195" spans="2:11" ht="15">
      <c r="B195" s="481"/>
      <c r="C195" s="482"/>
      <c r="D195" s="482"/>
      <c r="E195" s="483"/>
      <c r="F195" s="482"/>
      <c r="G195" s="483"/>
      <c r="H195" s="483"/>
      <c r="I195" s="483"/>
      <c r="J195" s="483"/>
      <c r="K195" s="481"/>
    </row>
    <row r="196" spans="2:11" ht="15">
      <c r="B196" s="481"/>
      <c r="C196" s="482"/>
      <c r="D196" s="482"/>
      <c r="E196" s="485"/>
      <c r="F196" s="482"/>
      <c r="G196" s="483"/>
      <c r="H196" s="483"/>
      <c r="I196" s="483"/>
      <c r="J196" s="483"/>
      <c r="K196" s="481"/>
    </row>
    <row r="197" spans="2:11" ht="15">
      <c r="B197" s="481"/>
      <c r="C197" s="482"/>
      <c r="D197" s="482"/>
      <c r="E197" s="483"/>
      <c r="F197" s="482"/>
      <c r="G197" s="483"/>
      <c r="H197" s="483"/>
      <c r="I197" s="483"/>
      <c r="J197" s="483"/>
      <c r="K197" s="484"/>
    </row>
    <row r="198" spans="2:11" ht="15">
      <c r="B198" s="481"/>
      <c r="C198" s="482"/>
      <c r="D198" s="482"/>
      <c r="E198" s="485"/>
      <c r="F198" s="482"/>
      <c r="G198" s="483"/>
      <c r="H198" s="483"/>
      <c r="I198" s="483"/>
      <c r="J198" s="483"/>
      <c r="K198" s="481"/>
    </row>
    <row r="199" spans="2:11" ht="15">
      <c r="B199" s="481"/>
      <c r="C199" s="482"/>
      <c r="D199" s="482"/>
      <c r="E199" s="485"/>
      <c r="F199" s="482"/>
      <c r="G199" s="483"/>
      <c r="H199" s="483"/>
      <c r="I199" s="483"/>
      <c r="J199" s="483"/>
      <c r="K199" s="481"/>
    </row>
    <row r="200" spans="2:11" ht="15">
      <c r="B200" s="481"/>
      <c r="C200" s="482"/>
      <c r="D200" s="482"/>
      <c r="E200" s="485"/>
      <c r="F200" s="482"/>
      <c r="G200" s="483"/>
      <c r="H200" s="483"/>
      <c r="I200" s="483"/>
      <c r="J200" s="483"/>
      <c r="K200" s="481"/>
    </row>
    <row r="201" spans="2:11" ht="15">
      <c r="B201" s="481"/>
      <c r="C201" s="482"/>
      <c r="D201" s="482"/>
      <c r="E201" s="485"/>
      <c r="F201" s="482"/>
      <c r="G201" s="483"/>
      <c r="H201" s="483"/>
      <c r="I201" s="483"/>
      <c r="J201" s="483"/>
      <c r="K201" s="481"/>
    </row>
    <row r="202" spans="2:11" ht="15">
      <c r="B202" s="481"/>
      <c r="C202" s="482"/>
      <c r="D202" s="482"/>
      <c r="E202" s="483"/>
      <c r="F202" s="482"/>
      <c r="G202" s="483"/>
      <c r="H202" s="483"/>
      <c r="I202" s="483"/>
      <c r="J202" s="483"/>
      <c r="K202" s="481"/>
    </row>
    <row r="203" spans="2:11" ht="15">
      <c r="B203" s="481"/>
      <c r="C203" s="482"/>
      <c r="D203" s="482"/>
      <c r="E203" s="485"/>
      <c r="F203" s="482"/>
      <c r="G203" s="483"/>
      <c r="H203" s="483"/>
      <c r="I203" s="483"/>
      <c r="J203" s="483"/>
      <c r="K203" s="481"/>
    </row>
    <row r="204" spans="2:11" ht="15">
      <c r="B204" s="481"/>
      <c r="C204" s="482"/>
      <c r="D204" s="482"/>
      <c r="E204" s="485"/>
      <c r="F204" s="482"/>
      <c r="G204" s="483"/>
      <c r="H204" s="483"/>
      <c r="I204" s="483"/>
      <c r="J204" s="483"/>
      <c r="K204" s="481"/>
    </row>
    <row r="205" spans="2:11" ht="15">
      <c r="B205" s="481"/>
      <c r="C205" s="482"/>
      <c r="D205" s="482"/>
      <c r="E205" s="485"/>
      <c r="F205" s="482"/>
      <c r="G205" s="483"/>
      <c r="H205" s="483"/>
      <c r="I205" s="483"/>
      <c r="J205" s="483"/>
      <c r="K205" s="481"/>
    </row>
    <row r="206" spans="2:11" ht="15">
      <c r="B206" s="481"/>
      <c r="C206" s="482"/>
      <c r="D206" s="482"/>
      <c r="E206" s="485"/>
      <c r="F206" s="482"/>
      <c r="G206" s="483"/>
      <c r="H206" s="483"/>
      <c r="I206" s="483"/>
      <c r="J206" s="483"/>
      <c r="K206" s="481"/>
    </row>
    <row r="207" spans="2:11" ht="15">
      <c r="B207" s="481"/>
      <c r="C207" s="482"/>
      <c r="D207" s="482"/>
      <c r="E207" s="485"/>
      <c r="F207" s="482"/>
      <c r="G207" s="483"/>
      <c r="H207" s="483"/>
      <c r="I207" s="483"/>
      <c r="J207" s="483"/>
      <c r="K207" s="481"/>
    </row>
    <row r="208" spans="2:11" ht="15">
      <c r="B208" s="481"/>
      <c r="C208" s="482"/>
      <c r="D208" s="482"/>
      <c r="E208" s="485"/>
      <c r="F208" s="482"/>
      <c r="G208" s="483"/>
      <c r="H208" s="483"/>
      <c r="I208" s="483"/>
      <c r="J208" s="483"/>
      <c r="K208" s="481"/>
    </row>
    <row r="209" spans="2:11" ht="15">
      <c r="B209" s="481"/>
      <c r="C209" s="482"/>
      <c r="D209" s="482"/>
      <c r="E209" s="485"/>
      <c r="F209" s="482"/>
      <c r="G209" s="483"/>
      <c r="H209" s="483"/>
      <c r="I209" s="483"/>
      <c r="J209" s="483"/>
      <c r="K209" s="481"/>
    </row>
    <row r="210" spans="2:11" ht="15">
      <c r="B210" s="481"/>
      <c r="C210" s="482"/>
      <c r="D210" s="482"/>
      <c r="E210" s="485"/>
      <c r="F210" s="482"/>
      <c r="G210" s="483"/>
      <c r="H210" s="483"/>
      <c r="I210" s="483"/>
      <c r="J210" s="483"/>
      <c r="K210" s="481"/>
    </row>
    <row r="211" spans="2:11" ht="15">
      <c r="B211" s="481"/>
      <c r="C211" s="482"/>
      <c r="D211" s="482"/>
      <c r="E211" s="485"/>
      <c r="F211" s="482"/>
      <c r="G211" s="483"/>
      <c r="H211" s="483"/>
      <c r="I211" s="483"/>
      <c r="J211" s="483"/>
      <c r="K211" s="481"/>
    </row>
    <row r="212" spans="2:11" ht="15">
      <c r="B212" s="481"/>
      <c r="C212" s="482"/>
      <c r="D212" s="482"/>
      <c r="E212" s="485"/>
      <c r="F212" s="482"/>
      <c r="G212" s="483"/>
      <c r="H212" s="483"/>
      <c r="I212" s="483"/>
      <c r="J212" s="483"/>
      <c r="K212" s="481"/>
    </row>
    <row r="213" spans="2:11" ht="15">
      <c r="B213" s="481"/>
      <c r="C213" s="482"/>
      <c r="D213" s="482"/>
      <c r="E213" s="485"/>
      <c r="F213" s="482"/>
      <c r="G213" s="483"/>
      <c r="H213" s="483"/>
      <c r="I213" s="483"/>
      <c r="J213" s="483"/>
      <c r="K213" s="481"/>
    </row>
    <row r="214" spans="2:11" ht="15">
      <c r="B214" s="481"/>
      <c r="C214" s="482"/>
      <c r="D214" s="482"/>
      <c r="E214" s="485"/>
      <c r="F214" s="482"/>
      <c r="G214" s="483"/>
      <c r="H214" s="483"/>
      <c r="I214" s="483"/>
      <c r="J214" s="483"/>
      <c r="K214" s="481"/>
    </row>
    <row r="215" spans="2:11" ht="15">
      <c r="B215" s="481"/>
      <c r="C215" s="482"/>
      <c r="D215" s="482"/>
      <c r="E215" s="485"/>
      <c r="F215" s="482"/>
      <c r="G215" s="483"/>
      <c r="H215" s="483"/>
      <c r="I215" s="483"/>
      <c r="J215" s="483"/>
      <c r="K215" s="481"/>
    </row>
    <row r="216" spans="2:11" ht="15">
      <c r="B216" s="481"/>
      <c r="C216" s="482"/>
      <c r="D216" s="482"/>
      <c r="E216" s="485"/>
      <c r="F216" s="482"/>
      <c r="G216" s="483"/>
      <c r="H216" s="483"/>
      <c r="I216" s="483"/>
      <c r="J216" s="483"/>
      <c r="K216" s="481"/>
    </row>
    <row r="217" spans="2:11" ht="15">
      <c r="B217" s="481"/>
      <c r="C217" s="482"/>
      <c r="D217" s="482"/>
      <c r="E217" s="485"/>
      <c r="F217" s="482"/>
      <c r="G217" s="483"/>
      <c r="H217" s="483"/>
      <c r="I217" s="483"/>
      <c r="J217" s="483"/>
      <c r="K217" s="481"/>
    </row>
    <row r="218" spans="2:11" ht="15">
      <c r="B218" s="481"/>
      <c r="C218" s="482"/>
      <c r="D218" s="482"/>
      <c r="E218" s="483"/>
      <c r="F218" s="482"/>
      <c r="G218" s="483"/>
      <c r="H218" s="483"/>
      <c r="I218" s="483"/>
      <c r="J218" s="483"/>
      <c r="K218" s="481"/>
    </row>
    <row r="219" spans="2:11" ht="15">
      <c r="B219" s="481"/>
      <c r="C219" s="482"/>
      <c r="D219" s="482"/>
      <c r="E219" s="485"/>
      <c r="F219" s="482"/>
      <c r="G219" s="483"/>
      <c r="H219" s="483"/>
      <c r="I219" s="483"/>
      <c r="J219" s="483"/>
      <c r="K219" s="481"/>
    </row>
    <row r="220" spans="2:11" ht="15">
      <c r="B220" s="481"/>
      <c r="C220" s="482"/>
      <c r="D220" s="482"/>
      <c r="E220" s="483"/>
      <c r="F220" s="482"/>
      <c r="G220" s="483"/>
      <c r="H220" s="483"/>
      <c r="I220" s="483"/>
      <c r="J220" s="483"/>
      <c r="K220" s="484"/>
    </row>
    <row r="221" spans="2:11" ht="15">
      <c r="B221" s="481"/>
      <c r="C221" s="482"/>
      <c r="D221" s="482"/>
      <c r="E221" s="485"/>
      <c r="F221" s="482"/>
      <c r="G221" s="483"/>
      <c r="H221" s="483"/>
      <c r="I221" s="483"/>
      <c r="J221" s="483"/>
      <c r="K221" s="481"/>
    </row>
    <row r="222" spans="2:11" ht="15">
      <c r="B222" s="481"/>
      <c r="C222" s="482"/>
      <c r="D222" s="482"/>
      <c r="E222" s="485"/>
      <c r="F222" s="482"/>
      <c r="G222" s="483"/>
      <c r="H222" s="483"/>
      <c r="I222" s="483"/>
      <c r="J222" s="483"/>
      <c r="K222" s="481"/>
    </row>
    <row r="223" spans="2:11" ht="15">
      <c r="B223" s="481"/>
      <c r="C223" s="482"/>
      <c r="D223" s="482"/>
      <c r="E223" s="485"/>
      <c r="F223" s="482"/>
      <c r="G223" s="483"/>
      <c r="H223" s="483"/>
      <c r="I223" s="483"/>
      <c r="J223" s="483"/>
      <c r="K223" s="481"/>
    </row>
    <row r="224" spans="2:11" ht="15">
      <c r="B224" s="481"/>
      <c r="C224" s="482"/>
      <c r="D224" s="482"/>
      <c r="E224" s="485"/>
      <c r="F224" s="482"/>
      <c r="G224" s="483"/>
      <c r="H224" s="483"/>
      <c r="I224" s="483"/>
      <c r="J224" s="483"/>
      <c r="K224" s="481"/>
    </row>
    <row r="225" spans="2:11" ht="15">
      <c r="B225" s="481"/>
      <c r="C225" s="482"/>
      <c r="D225" s="482"/>
      <c r="E225" s="485"/>
      <c r="F225" s="482"/>
      <c r="G225" s="483"/>
      <c r="H225" s="483"/>
      <c r="I225" s="483"/>
      <c r="J225" s="483"/>
      <c r="K225" s="481"/>
    </row>
    <row r="226" spans="2:11" ht="15">
      <c r="B226" s="481"/>
      <c r="C226" s="482"/>
      <c r="D226" s="482"/>
      <c r="E226" s="483"/>
      <c r="F226" s="482"/>
      <c r="G226" s="483"/>
      <c r="H226" s="483"/>
      <c r="I226" s="483"/>
      <c r="J226" s="483"/>
      <c r="K226" s="481"/>
    </row>
    <row r="227" spans="2:11" ht="15">
      <c r="B227" s="481"/>
      <c r="C227" s="482"/>
      <c r="D227" s="482"/>
      <c r="E227" s="485"/>
      <c r="F227" s="482"/>
      <c r="G227" s="483"/>
      <c r="H227" s="483"/>
      <c r="I227" s="483"/>
      <c r="J227" s="483"/>
      <c r="K227" s="484"/>
    </row>
    <row r="228" spans="2:11" ht="15">
      <c r="B228" s="481"/>
      <c r="C228" s="482"/>
      <c r="D228" s="482"/>
      <c r="E228" s="485"/>
      <c r="F228" s="482"/>
      <c r="G228" s="483"/>
      <c r="H228" s="483"/>
      <c r="I228" s="483"/>
      <c r="J228" s="483"/>
      <c r="K228" s="481"/>
    </row>
    <row r="229" spans="2:11" ht="15">
      <c r="B229" s="481"/>
      <c r="C229" s="482"/>
      <c r="D229" s="482"/>
      <c r="E229" s="483"/>
      <c r="F229" s="482"/>
      <c r="G229" s="483"/>
      <c r="H229" s="483"/>
      <c r="I229" s="483"/>
      <c r="J229" s="483"/>
      <c r="K229" s="484"/>
    </row>
    <row r="230" spans="2:11" ht="15">
      <c r="B230" s="481"/>
      <c r="C230" s="482"/>
      <c r="D230" s="482"/>
      <c r="E230" s="485"/>
      <c r="F230" s="482"/>
      <c r="G230" s="483"/>
      <c r="H230" s="483"/>
      <c r="I230" s="483"/>
      <c r="J230" s="483"/>
      <c r="K230" s="481"/>
    </row>
    <row r="231" spans="2:11" ht="15">
      <c r="B231" s="481"/>
      <c r="C231" s="482"/>
      <c r="D231" s="482"/>
      <c r="E231" s="485"/>
      <c r="F231" s="482"/>
      <c r="G231" s="483"/>
      <c r="H231" s="483"/>
      <c r="I231" s="483"/>
      <c r="J231" s="483"/>
      <c r="K231" s="481"/>
    </row>
    <row r="232" spans="2:11" ht="15">
      <c r="B232" s="481"/>
      <c r="C232" s="482"/>
      <c r="D232" s="482"/>
      <c r="E232" s="485"/>
      <c r="F232" s="482"/>
      <c r="G232" s="483"/>
      <c r="H232" s="483"/>
      <c r="I232" s="483"/>
      <c r="J232" s="483"/>
      <c r="K232" s="481"/>
    </row>
    <row r="233" spans="2:11" ht="15">
      <c r="B233" s="481"/>
      <c r="C233" s="482"/>
      <c r="D233" s="482"/>
      <c r="E233" s="485"/>
      <c r="F233" s="482"/>
      <c r="G233" s="483"/>
      <c r="H233" s="483"/>
      <c r="I233" s="483"/>
      <c r="J233" s="483"/>
      <c r="K233" s="481"/>
    </row>
    <row r="234" spans="2:11" ht="15">
      <c r="B234" s="481"/>
      <c r="C234" s="482"/>
      <c r="D234" s="482"/>
      <c r="E234" s="485"/>
      <c r="F234" s="482"/>
      <c r="G234" s="483"/>
      <c r="H234" s="483"/>
      <c r="I234" s="483"/>
      <c r="J234" s="483"/>
      <c r="K234" s="481"/>
    </row>
    <row r="235" spans="2:11" ht="15">
      <c r="B235" s="481"/>
      <c r="C235" s="482"/>
      <c r="D235" s="482"/>
      <c r="E235" s="483"/>
      <c r="F235" s="482"/>
      <c r="G235" s="483"/>
      <c r="H235" s="483"/>
      <c r="I235" s="483"/>
      <c r="J235" s="483"/>
      <c r="K235" s="481"/>
    </row>
    <row r="236" spans="2:11" ht="15">
      <c r="B236" s="481"/>
      <c r="C236" s="482"/>
      <c r="D236" s="482"/>
      <c r="E236" s="483"/>
      <c r="F236" s="482"/>
      <c r="G236" s="483"/>
      <c r="H236" s="483"/>
      <c r="I236" s="483"/>
      <c r="J236" s="483"/>
      <c r="K236" s="481"/>
    </row>
    <row r="237" spans="2:11" ht="15">
      <c r="B237" s="481"/>
      <c r="C237" s="482"/>
      <c r="D237" s="482"/>
      <c r="E237" s="485"/>
      <c r="F237" s="482"/>
      <c r="G237" s="483"/>
      <c r="H237" s="483"/>
      <c r="I237" s="483"/>
      <c r="J237" s="483"/>
      <c r="K237" s="481"/>
    </row>
    <row r="238" spans="2:11" ht="15">
      <c r="B238" s="481"/>
      <c r="C238" s="482"/>
      <c r="D238" s="482"/>
      <c r="E238" s="483"/>
      <c r="F238" s="482"/>
      <c r="G238" s="483"/>
      <c r="H238" s="483"/>
      <c r="I238" s="483"/>
      <c r="J238" s="483"/>
      <c r="K238" s="484"/>
    </row>
    <row r="239" spans="2:11" ht="15">
      <c r="B239" s="481"/>
      <c r="C239" s="482"/>
      <c r="D239" s="482"/>
      <c r="E239" s="485"/>
      <c r="F239" s="482"/>
      <c r="G239" s="483"/>
      <c r="H239" s="483"/>
      <c r="I239" s="483"/>
      <c r="J239" s="483"/>
      <c r="K239" s="481"/>
    </row>
    <row r="240" spans="2:11" ht="15">
      <c r="B240" s="481"/>
      <c r="C240" s="482"/>
      <c r="D240" s="482"/>
      <c r="E240" s="485"/>
      <c r="F240" s="482"/>
      <c r="G240" s="483"/>
      <c r="H240" s="483"/>
      <c r="I240" s="483"/>
      <c r="J240" s="483"/>
      <c r="K240" s="481"/>
    </row>
    <row r="241" spans="2:11" ht="15">
      <c r="B241" s="481"/>
      <c r="C241" s="482"/>
      <c r="D241" s="482"/>
      <c r="E241" s="485"/>
      <c r="F241" s="482"/>
      <c r="G241" s="483"/>
      <c r="H241" s="483"/>
      <c r="I241" s="483"/>
      <c r="J241" s="483"/>
      <c r="K241" s="481"/>
    </row>
    <row r="242" spans="2:11" ht="15">
      <c r="B242" s="481"/>
      <c r="C242" s="482"/>
      <c r="D242" s="482"/>
      <c r="E242" s="483"/>
      <c r="F242" s="482"/>
      <c r="G242" s="483"/>
      <c r="H242" s="483"/>
      <c r="I242" s="483"/>
      <c r="J242" s="483"/>
      <c r="K242" s="481"/>
    </row>
    <row r="243" spans="2:11" ht="15">
      <c r="B243" s="481"/>
      <c r="C243" s="482"/>
      <c r="D243" s="482"/>
      <c r="E243" s="483"/>
      <c r="F243" s="482"/>
      <c r="G243" s="483"/>
      <c r="H243" s="483"/>
      <c r="I243" s="483"/>
      <c r="J243" s="483"/>
      <c r="K243" s="481"/>
    </row>
    <row r="244" spans="2:11" ht="15">
      <c r="B244" s="481"/>
      <c r="C244" s="482"/>
      <c r="D244" s="482"/>
      <c r="E244" s="485"/>
      <c r="F244" s="482"/>
      <c r="G244" s="483"/>
      <c r="H244" s="483"/>
      <c r="I244" s="483"/>
      <c r="J244" s="483"/>
      <c r="K244" s="481"/>
    </row>
    <row r="245" spans="2:11" ht="15">
      <c r="B245" s="481"/>
      <c r="C245" s="482"/>
      <c r="D245" s="482"/>
      <c r="E245" s="483"/>
      <c r="F245" s="482"/>
      <c r="G245" s="483"/>
      <c r="H245" s="483"/>
      <c r="I245" s="483"/>
      <c r="J245" s="483"/>
      <c r="K245" s="484"/>
    </row>
    <row r="246" spans="2:11" ht="15">
      <c r="B246" s="481"/>
      <c r="C246" s="482"/>
      <c r="D246" s="482"/>
      <c r="E246" s="485"/>
      <c r="F246" s="482"/>
      <c r="G246" s="483"/>
      <c r="H246" s="483"/>
      <c r="I246" s="483"/>
      <c r="J246" s="483"/>
      <c r="K246" s="481"/>
    </row>
    <row r="247" spans="2:11" ht="15">
      <c r="B247" s="481"/>
      <c r="C247" s="482"/>
      <c r="D247" s="482"/>
      <c r="E247" s="485"/>
      <c r="F247" s="482"/>
      <c r="G247" s="483"/>
      <c r="H247" s="483"/>
      <c r="I247" s="483"/>
      <c r="J247" s="483"/>
      <c r="K247" s="481"/>
    </row>
    <row r="248" spans="2:11" ht="15">
      <c r="B248" s="481"/>
      <c r="C248" s="482"/>
      <c r="D248" s="482"/>
      <c r="E248" s="485"/>
      <c r="F248" s="482"/>
      <c r="G248" s="483"/>
      <c r="H248" s="483"/>
      <c r="I248" s="483"/>
      <c r="J248" s="483"/>
      <c r="K248" s="481"/>
    </row>
    <row r="249" spans="2:11" ht="15">
      <c r="B249" s="481"/>
      <c r="C249" s="482"/>
      <c r="D249" s="482"/>
      <c r="E249" s="485"/>
      <c r="F249" s="482"/>
      <c r="G249" s="483"/>
      <c r="H249" s="483"/>
      <c r="I249" s="483"/>
      <c r="J249" s="483"/>
      <c r="K249" s="481"/>
    </row>
    <row r="250" spans="2:11" ht="15">
      <c r="B250" s="481"/>
      <c r="C250" s="482"/>
      <c r="D250" s="482"/>
      <c r="E250" s="485"/>
      <c r="F250" s="482"/>
      <c r="G250" s="483"/>
      <c r="H250" s="483"/>
      <c r="I250" s="483"/>
      <c r="J250" s="483"/>
      <c r="K250" s="481"/>
    </row>
    <row r="251" spans="2:11" ht="15">
      <c r="B251" s="481"/>
      <c r="C251" s="482"/>
      <c r="D251" s="482"/>
      <c r="E251" s="483"/>
      <c r="F251" s="482"/>
      <c r="G251" s="483"/>
      <c r="H251" s="483"/>
      <c r="I251" s="483"/>
      <c r="J251" s="483"/>
      <c r="K251" s="481"/>
    </row>
    <row r="252" spans="2:11" ht="15">
      <c r="B252" s="481"/>
      <c r="C252" s="482"/>
      <c r="D252" s="482"/>
      <c r="E252" s="485"/>
      <c r="F252" s="482"/>
      <c r="G252" s="483"/>
      <c r="H252" s="483"/>
      <c r="I252" s="483"/>
      <c r="J252" s="483"/>
      <c r="K252" s="481"/>
    </row>
    <row r="253" spans="2:11" ht="15">
      <c r="B253" s="481"/>
      <c r="C253" s="482"/>
      <c r="D253" s="482"/>
      <c r="E253" s="485"/>
      <c r="F253" s="482"/>
      <c r="G253" s="483"/>
      <c r="H253" s="483"/>
      <c r="I253" s="483"/>
      <c r="J253" s="483"/>
      <c r="K253" s="481"/>
    </row>
    <row r="254" spans="2:11" ht="15">
      <c r="B254" s="481"/>
      <c r="C254" s="482"/>
      <c r="D254" s="482"/>
      <c r="E254" s="483"/>
      <c r="F254" s="482"/>
      <c r="G254" s="483"/>
      <c r="H254" s="483"/>
      <c r="I254" s="483"/>
      <c r="J254" s="483"/>
      <c r="K254" s="481"/>
    </row>
    <row r="255" spans="2:11" ht="15">
      <c r="B255" s="481"/>
      <c r="C255" s="482"/>
      <c r="D255" s="482"/>
      <c r="E255" s="485"/>
      <c r="F255" s="482"/>
      <c r="G255" s="483"/>
      <c r="H255" s="483"/>
      <c r="I255" s="483"/>
      <c r="J255" s="483"/>
      <c r="K255" s="481"/>
    </row>
    <row r="256" spans="2:11" ht="15">
      <c r="B256" s="481"/>
      <c r="C256" s="482"/>
      <c r="D256" s="482"/>
      <c r="E256" s="483"/>
      <c r="F256" s="482"/>
      <c r="G256" s="483"/>
      <c r="H256" s="483"/>
      <c r="I256" s="483"/>
      <c r="J256" s="483"/>
      <c r="K256" s="484"/>
    </row>
    <row r="257" spans="2:11" ht="15">
      <c r="B257" s="481"/>
      <c r="C257" s="482"/>
      <c r="D257" s="482"/>
      <c r="E257" s="485"/>
      <c r="F257" s="482"/>
      <c r="G257" s="483"/>
      <c r="H257" s="483"/>
      <c r="I257" s="483"/>
      <c r="J257" s="483"/>
      <c r="K257" s="481"/>
    </row>
    <row r="258" spans="2:11" ht="15">
      <c r="B258" s="481"/>
      <c r="C258" s="482"/>
      <c r="D258" s="482"/>
      <c r="E258" s="485"/>
      <c r="F258" s="482"/>
      <c r="G258" s="483"/>
      <c r="H258" s="483"/>
      <c r="I258" s="483"/>
      <c r="J258" s="483"/>
      <c r="K258" s="481"/>
    </row>
    <row r="259" spans="2:11" ht="15">
      <c r="B259" s="481"/>
      <c r="C259" s="482"/>
      <c r="D259" s="482"/>
      <c r="E259" s="485"/>
      <c r="F259" s="482"/>
      <c r="G259" s="483"/>
      <c r="H259" s="483"/>
      <c r="I259" s="483"/>
      <c r="J259" s="483"/>
      <c r="K259" s="481"/>
    </row>
    <row r="260" spans="2:11" ht="15">
      <c r="B260" s="481"/>
      <c r="C260" s="482"/>
      <c r="D260" s="482"/>
      <c r="E260" s="485"/>
      <c r="F260" s="482"/>
      <c r="G260" s="483"/>
      <c r="H260" s="483"/>
      <c r="I260" s="483"/>
      <c r="J260" s="483"/>
      <c r="K260" s="481"/>
    </row>
    <row r="261" spans="2:11" ht="15">
      <c r="B261" s="481"/>
      <c r="C261" s="482"/>
      <c r="D261" s="482"/>
      <c r="E261" s="485"/>
      <c r="F261" s="482"/>
      <c r="G261" s="483"/>
      <c r="H261" s="483"/>
      <c r="I261" s="483"/>
      <c r="J261" s="483"/>
      <c r="K261" s="481"/>
    </row>
    <row r="262" spans="2:11" ht="15">
      <c r="B262" s="481"/>
      <c r="C262" s="482"/>
      <c r="D262" s="482"/>
      <c r="E262" s="483"/>
      <c r="F262" s="482"/>
      <c r="G262" s="483"/>
      <c r="H262" s="483"/>
      <c r="I262" s="483"/>
      <c r="J262" s="483"/>
      <c r="K262" s="481"/>
    </row>
    <row r="263" spans="2:11" ht="15">
      <c r="B263" s="481"/>
      <c r="C263" s="482"/>
      <c r="D263" s="482"/>
      <c r="E263" s="485"/>
      <c r="F263" s="482"/>
      <c r="G263" s="483"/>
      <c r="H263" s="483"/>
      <c r="I263" s="483"/>
      <c r="J263" s="483"/>
      <c r="K263" s="481"/>
    </row>
    <row r="264" spans="2:11" ht="15">
      <c r="B264" s="481"/>
      <c r="C264" s="482"/>
      <c r="D264" s="482"/>
      <c r="E264" s="485"/>
      <c r="F264" s="482"/>
      <c r="G264" s="483"/>
      <c r="H264" s="483"/>
      <c r="I264" s="483"/>
      <c r="J264" s="483"/>
      <c r="K264" s="481"/>
    </row>
    <row r="265" spans="2:11" ht="15">
      <c r="B265" s="481"/>
      <c r="C265" s="482"/>
      <c r="D265" s="482"/>
      <c r="E265" s="485"/>
      <c r="F265" s="482"/>
      <c r="G265" s="483"/>
      <c r="H265" s="483"/>
      <c r="I265" s="483"/>
      <c r="J265" s="483"/>
      <c r="K265" s="481"/>
    </row>
    <row r="266" spans="2:11" ht="15">
      <c r="B266" s="481"/>
      <c r="C266" s="482"/>
      <c r="D266" s="482"/>
      <c r="E266" s="483"/>
      <c r="F266" s="482"/>
      <c r="G266" s="483"/>
      <c r="H266" s="483"/>
      <c r="I266" s="483"/>
      <c r="J266" s="483"/>
      <c r="K266" s="484"/>
    </row>
    <row r="267" spans="2:11" ht="15">
      <c r="B267" s="481"/>
      <c r="C267" s="482"/>
      <c r="D267" s="482"/>
      <c r="E267" s="485"/>
      <c r="F267" s="482"/>
      <c r="G267" s="483"/>
      <c r="H267" s="483"/>
      <c r="I267" s="483"/>
      <c r="J267" s="483"/>
      <c r="K267" s="481"/>
    </row>
    <row r="268" spans="2:11" ht="15">
      <c r="B268" s="481"/>
      <c r="C268" s="482"/>
      <c r="D268" s="482"/>
      <c r="E268" s="485"/>
      <c r="F268" s="482"/>
      <c r="G268" s="483"/>
      <c r="H268" s="483"/>
      <c r="I268" s="483"/>
      <c r="J268" s="483"/>
      <c r="K268" s="481"/>
    </row>
    <row r="269" spans="2:11" ht="15">
      <c r="B269" s="481"/>
      <c r="C269" s="482"/>
      <c r="D269" s="482"/>
      <c r="E269" s="485"/>
      <c r="F269" s="482"/>
      <c r="G269" s="483"/>
      <c r="H269" s="483"/>
      <c r="I269" s="483"/>
      <c r="J269" s="483"/>
      <c r="K269" s="481"/>
    </row>
    <row r="270" spans="2:11" ht="15">
      <c r="B270" s="481"/>
      <c r="C270" s="482"/>
      <c r="D270" s="482"/>
      <c r="E270" s="485"/>
      <c r="F270" s="482"/>
      <c r="G270" s="483"/>
      <c r="H270" s="483"/>
      <c r="I270" s="483"/>
      <c r="J270" s="483"/>
      <c r="K270" s="481"/>
    </row>
    <row r="271" spans="2:11" ht="15">
      <c r="B271" s="481"/>
      <c r="C271" s="482"/>
      <c r="D271" s="482"/>
      <c r="E271" s="485"/>
      <c r="F271" s="482"/>
      <c r="G271" s="483"/>
      <c r="H271" s="483"/>
      <c r="I271" s="483"/>
      <c r="J271" s="483"/>
      <c r="K271" s="481"/>
    </row>
    <row r="272" spans="2:11" ht="15">
      <c r="B272" s="481"/>
      <c r="C272" s="482"/>
      <c r="D272" s="482"/>
      <c r="E272" s="483"/>
      <c r="F272" s="482"/>
      <c r="G272" s="483"/>
      <c r="H272" s="483"/>
      <c r="I272" s="483"/>
      <c r="J272" s="483"/>
      <c r="K272" s="481"/>
    </row>
    <row r="273" spans="2:11" ht="15">
      <c r="B273" s="481"/>
      <c r="C273" s="482"/>
      <c r="D273" s="482"/>
      <c r="E273" s="485"/>
      <c r="F273" s="482"/>
      <c r="G273" s="483"/>
      <c r="H273" s="483"/>
      <c r="I273" s="483"/>
      <c r="J273" s="483"/>
      <c r="K273" s="481"/>
    </row>
    <row r="274" spans="2:11" ht="15">
      <c r="B274" s="481"/>
      <c r="C274" s="482"/>
      <c r="D274" s="482"/>
      <c r="E274" s="483"/>
      <c r="F274" s="482"/>
      <c r="G274" s="483"/>
      <c r="H274" s="483"/>
      <c r="I274" s="483"/>
      <c r="J274" s="483"/>
      <c r="K274" s="484"/>
    </row>
    <row r="275" spans="2:11" ht="15">
      <c r="B275" s="481"/>
      <c r="C275" s="482"/>
      <c r="D275" s="482"/>
      <c r="E275" s="485"/>
      <c r="F275" s="482"/>
      <c r="G275" s="483"/>
      <c r="H275" s="483"/>
      <c r="I275" s="483"/>
      <c r="J275" s="483"/>
      <c r="K275" s="481"/>
    </row>
    <row r="276" spans="2:11" ht="15">
      <c r="B276" s="481"/>
      <c r="C276" s="482"/>
      <c r="D276" s="482"/>
      <c r="E276" s="485"/>
      <c r="F276" s="482"/>
      <c r="G276" s="483"/>
      <c r="H276" s="483"/>
      <c r="I276" s="483"/>
      <c r="J276" s="483"/>
      <c r="K276" s="481"/>
    </row>
    <row r="277" spans="2:11" ht="15">
      <c r="B277" s="481"/>
      <c r="C277" s="482"/>
      <c r="D277" s="482"/>
      <c r="E277" s="485"/>
      <c r="F277" s="482"/>
      <c r="G277" s="483"/>
      <c r="H277" s="483"/>
      <c r="I277" s="483"/>
      <c r="J277" s="483"/>
      <c r="K277" s="481"/>
    </row>
    <row r="278" spans="2:11" ht="15">
      <c r="B278" s="481"/>
      <c r="C278" s="482"/>
      <c r="D278" s="482"/>
      <c r="E278" s="483"/>
      <c r="F278" s="482"/>
      <c r="G278" s="483"/>
      <c r="H278" s="483"/>
      <c r="I278" s="483"/>
      <c r="J278" s="483"/>
      <c r="K278" s="481"/>
    </row>
    <row r="279" spans="2:11" ht="15">
      <c r="B279" s="481"/>
      <c r="C279" s="482"/>
      <c r="D279" s="482"/>
      <c r="E279" s="485"/>
      <c r="F279" s="482"/>
      <c r="G279" s="483"/>
      <c r="H279" s="483"/>
      <c r="I279" s="483"/>
      <c r="J279" s="483"/>
      <c r="K279" s="481"/>
    </row>
    <row r="280" spans="2:11" ht="15">
      <c r="B280" s="481"/>
      <c r="C280" s="482"/>
      <c r="D280" s="482"/>
      <c r="E280" s="485"/>
      <c r="F280" s="482"/>
      <c r="G280" s="483"/>
      <c r="H280" s="483"/>
      <c r="I280" s="483"/>
      <c r="J280" s="483"/>
      <c r="K280" s="481"/>
    </row>
    <row r="281" spans="2:11" ht="15">
      <c r="B281" s="481"/>
      <c r="C281" s="482"/>
      <c r="D281" s="482"/>
      <c r="E281" s="485"/>
      <c r="F281" s="482"/>
      <c r="G281" s="483"/>
      <c r="H281" s="483"/>
      <c r="I281" s="483"/>
      <c r="J281" s="483"/>
      <c r="K281" s="481"/>
    </row>
    <row r="282" spans="2:11" ht="15">
      <c r="B282" s="481"/>
      <c r="C282" s="482"/>
      <c r="D282" s="482"/>
      <c r="E282" s="485"/>
      <c r="F282" s="482"/>
      <c r="G282" s="483"/>
      <c r="H282" s="483"/>
      <c r="I282" s="483"/>
      <c r="J282" s="483"/>
      <c r="K282" s="481"/>
    </row>
    <row r="283" spans="2:11" ht="15">
      <c r="B283" s="481"/>
      <c r="C283" s="482"/>
      <c r="D283" s="482"/>
      <c r="E283" s="485"/>
      <c r="F283" s="482"/>
      <c r="G283" s="483"/>
      <c r="H283" s="483"/>
      <c r="I283" s="483"/>
      <c r="J283" s="483"/>
      <c r="K283" s="481"/>
    </row>
    <row r="284" spans="2:11" ht="15">
      <c r="B284" s="481"/>
      <c r="C284" s="482"/>
      <c r="D284" s="482"/>
      <c r="E284" s="485"/>
      <c r="F284" s="482"/>
      <c r="G284" s="483"/>
      <c r="H284" s="483"/>
      <c r="I284" s="483"/>
      <c r="J284" s="483"/>
      <c r="K284" s="481"/>
    </row>
    <row r="285" spans="2:11" ht="15">
      <c r="B285" s="481"/>
      <c r="C285" s="482"/>
      <c r="D285" s="482"/>
      <c r="E285" s="485"/>
      <c r="F285" s="482"/>
      <c r="G285" s="483"/>
      <c r="H285" s="483"/>
      <c r="I285" s="483"/>
      <c r="J285" s="483"/>
      <c r="K285" s="481"/>
    </row>
    <row r="286" spans="2:11" ht="15">
      <c r="B286" s="481"/>
      <c r="C286" s="482"/>
      <c r="D286" s="482"/>
      <c r="E286" s="485"/>
      <c r="F286" s="482"/>
      <c r="G286" s="483"/>
      <c r="H286" s="483"/>
      <c r="I286" s="483"/>
      <c r="J286" s="483"/>
      <c r="K286" s="481"/>
    </row>
    <row r="287" spans="2:11" ht="15">
      <c r="B287" s="481"/>
      <c r="C287" s="482"/>
      <c r="D287" s="482"/>
      <c r="E287" s="485"/>
      <c r="F287" s="482"/>
      <c r="G287" s="483"/>
      <c r="H287" s="483"/>
      <c r="I287" s="483"/>
      <c r="J287" s="483"/>
      <c r="K287" s="481"/>
    </row>
    <row r="288" spans="2:11" ht="15">
      <c r="B288" s="481"/>
      <c r="C288" s="482"/>
      <c r="D288" s="482"/>
      <c r="E288" s="483"/>
      <c r="F288" s="482"/>
      <c r="G288" s="483"/>
      <c r="H288" s="483"/>
      <c r="I288" s="483"/>
      <c r="J288" s="483"/>
      <c r="K288" s="481"/>
    </row>
    <row r="289" spans="2:11" ht="15">
      <c r="B289" s="481"/>
      <c r="C289" s="482"/>
      <c r="D289" s="482"/>
      <c r="E289" s="485"/>
      <c r="F289" s="482"/>
      <c r="G289" s="483"/>
      <c r="H289" s="483"/>
      <c r="I289" s="483"/>
      <c r="J289" s="483"/>
      <c r="K289" s="481"/>
    </row>
    <row r="290" spans="2:11" ht="15">
      <c r="B290" s="481"/>
      <c r="C290" s="482"/>
      <c r="D290" s="482"/>
      <c r="E290" s="485"/>
      <c r="F290" s="482"/>
      <c r="G290" s="483"/>
      <c r="H290" s="483"/>
      <c r="I290" s="483"/>
      <c r="J290" s="483"/>
      <c r="K290" s="481"/>
    </row>
    <row r="291" spans="2:11" ht="15">
      <c r="B291" s="481"/>
      <c r="C291" s="482"/>
      <c r="D291" s="482"/>
      <c r="E291" s="485"/>
      <c r="F291" s="482"/>
      <c r="G291" s="483"/>
      <c r="H291" s="483"/>
      <c r="I291" s="483"/>
      <c r="J291" s="483"/>
      <c r="K291" s="481"/>
    </row>
    <row r="292" spans="2:11" ht="15">
      <c r="B292" s="481"/>
      <c r="C292" s="482"/>
      <c r="D292" s="482"/>
      <c r="E292" s="485"/>
      <c r="F292" s="482"/>
      <c r="G292" s="483"/>
      <c r="H292" s="483"/>
      <c r="I292" s="483"/>
      <c r="J292" s="483"/>
      <c r="K292" s="481"/>
    </row>
    <row r="293" spans="2:11" ht="15">
      <c r="B293" s="481"/>
      <c r="C293" s="482"/>
      <c r="D293" s="482"/>
      <c r="E293" s="483"/>
      <c r="F293" s="482"/>
      <c r="G293" s="483"/>
      <c r="H293" s="483"/>
      <c r="I293" s="483"/>
      <c r="J293" s="483"/>
      <c r="K293" s="481"/>
    </row>
    <row r="294" spans="2:11" ht="15">
      <c r="B294" s="481"/>
      <c r="C294" s="482"/>
      <c r="D294" s="482"/>
      <c r="E294" s="485"/>
      <c r="F294" s="482"/>
      <c r="G294" s="483"/>
      <c r="H294" s="483"/>
      <c r="I294" s="483"/>
      <c r="J294" s="483"/>
      <c r="K294" s="481"/>
    </row>
    <row r="295" spans="2:11" ht="15">
      <c r="B295" s="481"/>
      <c r="C295" s="482"/>
      <c r="D295" s="482"/>
      <c r="E295" s="485"/>
      <c r="F295" s="482"/>
      <c r="G295" s="483"/>
      <c r="H295" s="483"/>
      <c r="I295" s="483"/>
      <c r="J295" s="483"/>
      <c r="K295" s="481"/>
    </row>
    <row r="296" spans="2:11" ht="15">
      <c r="B296" s="481"/>
      <c r="C296" s="482"/>
      <c r="D296" s="482"/>
      <c r="E296" s="485"/>
      <c r="F296" s="482"/>
      <c r="G296" s="483"/>
      <c r="H296" s="483"/>
      <c r="I296" s="483"/>
      <c r="J296" s="483"/>
      <c r="K296" s="481"/>
    </row>
    <row r="297" spans="2:11" ht="15">
      <c r="B297" s="481"/>
      <c r="C297" s="482"/>
      <c r="D297" s="482"/>
      <c r="E297" s="485"/>
      <c r="F297" s="482"/>
      <c r="G297" s="483"/>
      <c r="H297" s="483"/>
      <c r="I297" s="483"/>
      <c r="J297" s="483"/>
      <c r="K297" s="481"/>
    </row>
    <row r="298" spans="2:11" ht="15">
      <c r="B298" s="481"/>
      <c r="C298" s="482"/>
      <c r="D298" s="482"/>
      <c r="E298" s="485"/>
      <c r="F298" s="482"/>
      <c r="G298" s="483"/>
      <c r="H298" s="483"/>
      <c r="I298" s="483"/>
      <c r="J298" s="483"/>
      <c r="K298" s="481"/>
    </row>
    <row r="299" spans="2:11" ht="15">
      <c r="B299" s="481"/>
      <c r="C299" s="482"/>
      <c r="D299" s="482"/>
      <c r="E299" s="485"/>
      <c r="F299" s="482"/>
      <c r="G299" s="483"/>
      <c r="H299" s="483"/>
      <c r="I299" s="483"/>
      <c r="J299" s="483"/>
      <c r="K299" s="481"/>
    </row>
    <row r="300" spans="2:11" ht="15">
      <c r="B300" s="481"/>
      <c r="C300" s="482"/>
      <c r="D300" s="482"/>
      <c r="E300" s="485"/>
      <c r="F300" s="482"/>
      <c r="G300" s="483"/>
      <c r="H300" s="483"/>
      <c r="I300" s="483"/>
      <c r="J300" s="483"/>
      <c r="K300" s="481"/>
    </row>
    <row r="301" spans="2:11" ht="15">
      <c r="B301" s="481"/>
      <c r="C301" s="482"/>
      <c r="D301" s="482"/>
      <c r="E301" s="485"/>
      <c r="F301" s="482"/>
      <c r="G301" s="483"/>
      <c r="H301" s="483"/>
      <c r="I301" s="483"/>
      <c r="J301" s="483"/>
      <c r="K301" s="481"/>
    </row>
    <row r="302" spans="2:11" ht="15">
      <c r="B302" s="481"/>
      <c r="C302" s="482"/>
      <c r="D302" s="482"/>
      <c r="E302" s="483"/>
      <c r="F302" s="482"/>
      <c r="G302" s="483"/>
      <c r="H302" s="483"/>
      <c r="I302" s="483"/>
      <c r="J302" s="483"/>
      <c r="K302" s="484"/>
    </row>
    <row r="303" spans="2:11" ht="15">
      <c r="B303" s="481"/>
      <c r="C303" s="482"/>
      <c r="D303" s="482"/>
      <c r="E303" s="485"/>
      <c r="F303" s="482"/>
      <c r="G303" s="483"/>
      <c r="H303" s="483"/>
      <c r="I303" s="483"/>
      <c r="J303" s="483"/>
      <c r="K303" s="481"/>
    </row>
    <row r="304" spans="2:11" ht="15">
      <c r="B304" s="481"/>
      <c r="C304" s="482"/>
      <c r="D304" s="482"/>
      <c r="E304" s="485"/>
      <c r="F304" s="482"/>
      <c r="G304" s="483"/>
      <c r="H304" s="483"/>
      <c r="I304" s="483"/>
      <c r="J304" s="483"/>
      <c r="K304" s="481"/>
    </row>
    <row r="305" spans="2:11" ht="15">
      <c r="B305" s="481"/>
      <c r="C305" s="482"/>
      <c r="D305" s="482"/>
      <c r="E305" s="485"/>
      <c r="F305" s="482"/>
      <c r="G305" s="483"/>
      <c r="H305" s="483"/>
      <c r="I305" s="483"/>
      <c r="J305" s="483"/>
      <c r="K305" s="481"/>
    </row>
    <row r="306" spans="2:11" ht="15">
      <c r="B306" s="481"/>
      <c r="C306" s="482"/>
      <c r="D306" s="482"/>
      <c r="E306" s="485"/>
      <c r="F306" s="482"/>
      <c r="G306" s="483"/>
      <c r="H306" s="483"/>
      <c r="I306" s="483"/>
      <c r="J306" s="483"/>
      <c r="K306" s="481"/>
    </row>
    <row r="307" spans="2:11" ht="15">
      <c r="B307" s="481"/>
      <c r="C307" s="482"/>
      <c r="D307" s="482"/>
      <c r="E307" s="485"/>
      <c r="F307" s="482"/>
      <c r="G307" s="483"/>
      <c r="H307" s="483"/>
      <c r="I307" s="483"/>
      <c r="J307" s="483"/>
      <c r="K307" s="481"/>
    </row>
    <row r="308" spans="2:11" ht="15">
      <c r="B308" s="481"/>
      <c r="C308" s="482"/>
      <c r="D308" s="482"/>
      <c r="E308" s="485"/>
      <c r="F308" s="482"/>
      <c r="G308" s="483"/>
      <c r="H308" s="483"/>
      <c r="I308" s="483"/>
      <c r="J308" s="483"/>
      <c r="K308" s="481"/>
    </row>
    <row r="309" spans="2:11" ht="15">
      <c r="B309" s="481"/>
      <c r="C309" s="482"/>
      <c r="D309" s="482"/>
      <c r="E309" s="485"/>
      <c r="F309" s="482"/>
      <c r="G309" s="483"/>
      <c r="H309" s="483"/>
      <c r="I309" s="483"/>
      <c r="J309" s="483"/>
      <c r="K309" s="481"/>
    </row>
    <row r="310" spans="2:11" ht="15">
      <c r="B310" s="481"/>
      <c r="C310" s="482"/>
      <c r="D310" s="482"/>
      <c r="E310" s="485"/>
      <c r="F310" s="482"/>
      <c r="G310" s="483"/>
      <c r="H310" s="483"/>
      <c r="I310" s="483"/>
      <c r="J310" s="483"/>
      <c r="K310" s="481"/>
    </row>
    <row r="311" spans="2:11" ht="15">
      <c r="B311" s="481"/>
      <c r="C311" s="482"/>
      <c r="D311" s="482"/>
      <c r="E311" s="483"/>
      <c r="F311" s="482"/>
      <c r="G311" s="483"/>
      <c r="H311" s="483"/>
      <c r="I311" s="483"/>
      <c r="J311" s="483"/>
      <c r="K311" s="481"/>
    </row>
    <row r="312" spans="2:11" ht="15">
      <c r="B312" s="481"/>
      <c r="C312" s="482"/>
      <c r="D312" s="482"/>
      <c r="E312" s="485"/>
      <c r="F312" s="482"/>
      <c r="G312" s="483"/>
      <c r="H312" s="483"/>
      <c r="I312" s="483"/>
      <c r="J312" s="483"/>
      <c r="K312" s="481"/>
    </row>
    <row r="313" spans="2:11" ht="15">
      <c r="B313" s="481"/>
      <c r="C313" s="482"/>
      <c r="D313" s="482"/>
      <c r="E313" s="483"/>
      <c r="F313" s="482"/>
      <c r="G313" s="483"/>
      <c r="H313" s="483"/>
      <c r="I313" s="483"/>
      <c r="J313" s="483"/>
      <c r="K313" s="484"/>
    </row>
    <row r="314" spans="2:11" ht="15">
      <c r="B314" s="481"/>
      <c r="C314" s="482"/>
      <c r="D314" s="482"/>
      <c r="E314" s="485"/>
      <c r="F314" s="482"/>
      <c r="G314" s="483"/>
      <c r="H314" s="483"/>
      <c r="I314" s="483"/>
      <c r="J314" s="483"/>
      <c r="K314" s="481"/>
    </row>
    <row r="315" spans="2:11" ht="15">
      <c r="B315" s="481"/>
      <c r="C315" s="482"/>
      <c r="D315" s="482"/>
      <c r="E315" s="485"/>
      <c r="F315" s="482"/>
      <c r="G315" s="483"/>
      <c r="H315" s="483"/>
      <c r="I315" s="483"/>
      <c r="J315" s="483"/>
      <c r="K315" s="481"/>
    </row>
    <row r="316" spans="2:11" ht="15">
      <c r="B316" s="481"/>
      <c r="C316" s="482"/>
      <c r="D316" s="482"/>
      <c r="E316" s="485"/>
      <c r="F316" s="482"/>
      <c r="G316" s="483"/>
      <c r="H316" s="483"/>
      <c r="I316" s="483"/>
      <c r="J316" s="483"/>
      <c r="K316" s="481"/>
    </row>
    <row r="317" spans="2:11" ht="15">
      <c r="B317" s="481"/>
      <c r="C317" s="482"/>
      <c r="D317" s="482"/>
      <c r="E317" s="483"/>
      <c r="F317" s="482"/>
      <c r="G317" s="483"/>
      <c r="H317" s="483"/>
      <c r="I317" s="483"/>
      <c r="J317" s="483"/>
      <c r="K317" s="481"/>
    </row>
    <row r="318" spans="2:11" ht="15">
      <c r="B318" s="481"/>
      <c r="C318" s="482"/>
      <c r="D318" s="482"/>
      <c r="E318" s="485"/>
      <c r="F318" s="482"/>
      <c r="G318" s="483"/>
      <c r="H318" s="483"/>
      <c r="I318" s="483"/>
      <c r="J318" s="483"/>
      <c r="K318" s="481"/>
    </row>
    <row r="319" spans="2:11" ht="15">
      <c r="B319" s="481"/>
      <c r="C319" s="482"/>
      <c r="D319" s="482"/>
      <c r="E319" s="485"/>
      <c r="F319" s="482"/>
      <c r="G319" s="483"/>
      <c r="H319" s="483"/>
      <c r="I319" s="483"/>
      <c r="J319" s="483"/>
      <c r="K319" s="481"/>
    </row>
    <row r="320" spans="2:11" ht="15">
      <c r="B320" s="481"/>
      <c r="C320" s="482"/>
      <c r="D320" s="482"/>
      <c r="E320" s="483"/>
      <c r="F320" s="482"/>
      <c r="G320" s="483"/>
      <c r="H320" s="483"/>
      <c r="I320" s="483"/>
      <c r="J320" s="483"/>
      <c r="K320" s="484"/>
    </row>
    <row r="321" spans="2:11" ht="15">
      <c r="B321" s="481"/>
      <c r="C321" s="482"/>
      <c r="D321" s="482"/>
      <c r="E321" s="485"/>
      <c r="F321" s="482"/>
      <c r="G321" s="483"/>
      <c r="H321" s="483"/>
      <c r="I321" s="483"/>
      <c r="J321" s="483"/>
      <c r="K321" s="481"/>
    </row>
    <row r="322" spans="2:11" ht="15">
      <c r="B322" s="481"/>
      <c r="C322" s="482"/>
      <c r="D322" s="482"/>
      <c r="E322" s="485"/>
      <c r="F322" s="482"/>
      <c r="G322" s="483"/>
      <c r="H322" s="483"/>
      <c r="I322" s="483"/>
      <c r="J322" s="483"/>
      <c r="K322" s="481"/>
    </row>
    <row r="323" spans="2:11" ht="15">
      <c r="B323" s="481"/>
      <c r="C323" s="482"/>
      <c r="D323" s="482"/>
      <c r="E323" s="485"/>
      <c r="F323" s="482"/>
      <c r="G323" s="483"/>
      <c r="H323" s="483"/>
      <c r="I323" s="483"/>
      <c r="J323" s="483"/>
      <c r="K323" s="481"/>
    </row>
    <row r="324" spans="2:11" ht="15">
      <c r="B324" s="481"/>
      <c r="C324" s="482"/>
      <c r="D324" s="482"/>
      <c r="E324" s="485"/>
      <c r="F324" s="482"/>
      <c r="G324" s="483"/>
      <c r="H324" s="483"/>
      <c r="I324" s="483"/>
      <c r="J324" s="483"/>
      <c r="K324" s="481"/>
    </row>
    <row r="325" spans="2:11" ht="15">
      <c r="B325" s="481"/>
      <c r="C325" s="482"/>
      <c r="D325" s="482"/>
      <c r="E325" s="483"/>
      <c r="F325" s="482"/>
      <c r="G325" s="483"/>
      <c r="H325" s="483"/>
      <c r="I325" s="483"/>
      <c r="J325" s="483"/>
      <c r="K325" s="481"/>
    </row>
    <row r="326" spans="2:11" ht="15">
      <c r="B326" s="481"/>
      <c r="C326" s="482"/>
      <c r="D326" s="482"/>
      <c r="E326" s="483"/>
      <c r="F326" s="482"/>
      <c r="G326" s="483"/>
      <c r="H326" s="483"/>
      <c r="I326" s="483"/>
      <c r="J326" s="483"/>
      <c r="K326" s="481"/>
    </row>
    <row r="327" spans="2:11" ht="15">
      <c r="B327" s="481"/>
      <c r="C327" s="482"/>
      <c r="D327" s="482"/>
      <c r="E327" s="485"/>
      <c r="F327" s="482"/>
      <c r="G327" s="483"/>
      <c r="H327" s="483"/>
      <c r="I327" s="483"/>
      <c r="J327" s="483"/>
      <c r="K327" s="481"/>
    </row>
    <row r="328" spans="2:11" ht="15">
      <c r="B328" s="481"/>
      <c r="C328" s="482"/>
      <c r="D328" s="482"/>
      <c r="E328" s="483"/>
      <c r="F328" s="482"/>
      <c r="G328" s="483"/>
      <c r="H328" s="483"/>
      <c r="I328" s="483"/>
      <c r="J328" s="483"/>
      <c r="K328" s="484"/>
    </row>
    <row r="329" spans="2:11" ht="15">
      <c r="B329" s="481"/>
      <c r="C329" s="482"/>
      <c r="D329" s="482"/>
      <c r="E329" s="485"/>
      <c r="F329" s="482"/>
      <c r="G329" s="483"/>
      <c r="H329" s="483"/>
      <c r="I329" s="483"/>
      <c r="J329" s="483"/>
      <c r="K329" s="481"/>
    </row>
    <row r="330" spans="2:11" ht="15">
      <c r="B330" s="481"/>
      <c r="C330" s="482"/>
      <c r="D330" s="482"/>
      <c r="E330" s="485"/>
      <c r="F330" s="482"/>
      <c r="G330" s="483"/>
      <c r="H330" s="483"/>
      <c r="I330" s="483"/>
      <c r="J330" s="483"/>
      <c r="K330" s="481"/>
    </row>
    <row r="331" spans="2:11" ht="15">
      <c r="B331" s="481"/>
      <c r="C331" s="482"/>
      <c r="D331" s="482"/>
      <c r="E331" s="485"/>
      <c r="F331" s="482"/>
      <c r="G331" s="483"/>
      <c r="H331" s="483"/>
      <c r="I331" s="483"/>
      <c r="J331" s="483"/>
      <c r="K331" s="481"/>
    </row>
    <row r="332" spans="2:11" ht="15">
      <c r="B332" s="481"/>
      <c r="C332" s="482"/>
      <c r="D332" s="482"/>
      <c r="E332" s="485"/>
      <c r="F332" s="482"/>
      <c r="G332" s="483"/>
      <c r="H332" s="483"/>
      <c r="I332" s="483"/>
      <c r="J332" s="483"/>
      <c r="K332" s="481"/>
    </row>
    <row r="333" spans="2:11" ht="15">
      <c r="B333" s="481"/>
      <c r="C333" s="482"/>
      <c r="D333" s="482"/>
      <c r="E333" s="485"/>
      <c r="F333" s="482"/>
      <c r="G333" s="483"/>
      <c r="H333" s="483"/>
      <c r="I333" s="483"/>
      <c r="J333" s="483"/>
      <c r="K333" s="481"/>
    </row>
    <row r="334" spans="2:11" ht="15">
      <c r="B334" s="481"/>
      <c r="C334" s="482"/>
      <c r="D334" s="482"/>
      <c r="E334" s="483"/>
      <c r="F334" s="482"/>
      <c r="G334" s="483"/>
      <c r="H334" s="483"/>
      <c r="I334" s="483"/>
      <c r="J334" s="483"/>
      <c r="K334" s="481"/>
    </row>
    <row r="335" spans="2:11" ht="15">
      <c r="B335" s="481"/>
      <c r="C335" s="482"/>
      <c r="D335" s="482"/>
      <c r="E335" s="485"/>
      <c r="F335" s="482"/>
      <c r="G335" s="483"/>
      <c r="H335" s="483"/>
      <c r="I335" s="483"/>
      <c r="J335" s="483"/>
      <c r="K335" s="481"/>
    </row>
    <row r="336" spans="2:11" ht="15">
      <c r="B336" s="481"/>
      <c r="C336" s="482"/>
      <c r="D336" s="482"/>
      <c r="E336" s="483"/>
      <c r="F336" s="482"/>
      <c r="G336" s="483"/>
      <c r="H336" s="483"/>
      <c r="I336" s="483"/>
      <c r="J336" s="483"/>
      <c r="K336" s="484"/>
    </row>
    <row r="337" spans="2:11" ht="15">
      <c r="B337" s="481"/>
      <c r="C337" s="482"/>
      <c r="D337" s="482"/>
      <c r="E337" s="485"/>
      <c r="F337" s="482"/>
      <c r="G337" s="483"/>
      <c r="H337" s="483"/>
      <c r="I337" s="483"/>
      <c r="J337" s="483"/>
      <c r="K337" s="481"/>
    </row>
    <row r="338" spans="2:11" ht="15">
      <c r="B338" s="481"/>
      <c r="C338" s="482"/>
      <c r="D338" s="482"/>
      <c r="E338" s="483"/>
      <c r="F338" s="482"/>
      <c r="G338" s="483"/>
      <c r="H338" s="483"/>
      <c r="I338" s="483"/>
      <c r="J338" s="483"/>
      <c r="K338" s="481"/>
    </row>
    <row r="339" spans="2:11" ht="15">
      <c r="B339" s="481"/>
      <c r="C339" s="482"/>
      <c r="D339" s="482"/>
      <c r="E339" s="483"/>
      <c r="F339" s="482"/>
      <c r="G339" s="483"/>
      <c r="H339" s="483"/>
      <c r="I339" s="483"/>
      <c r="J339" s="483"/>
      <c r="K339" s="481"/>
    </row>
    <row r="340" spans="2:11" ht="15">
      <c r="B340" s="481"/>
      <c r="C340" s="482"/>
      <c r="D340" s="482"/>
      <c r="E340" s="485"/>
      <c r="F340" s="482"/>
      <c r="G340" s="483"/>
      <c r="H340" s="483"/>
      <c r="I340" s="483"/>
      <c r="J340" s="483"/>
      <c r="K340" s="481"/>
    </row>
    <row r="341" spans="2:11" ht="15">
      <c r="B341" s="481"/>
      <c r="C341" s="482"/>
      <c r="D341" s="482"/>
      <c r="E341" s="483"/>
      <c r="F341" s="482"/>
      <c r="G341" s="483"/>
      <c r="H341" s="483"/>
      <c r="I341" s="483"/>
      <c r="J341" s="483"/>
      <c r="K341" s="484"/>
    </row>
    <row r="342" spans="2:11" ht="15">
      <c r="B342" s="481"/>
      <c r="C342" s="482"/>
      <c r="D342" s="482"/>
      <c r="E342" s="485"/>
      <c r="F342" s="482"/>
      <c r="G342" s="483"/>
      <c r="H342" s="483"/>
      <c r="I342" s="483"/>
      <c r="J342" s="483"/>
      <c r="K342" s="481"/>
    </row>
    <row r="343" spans="2:11" ht="15">
      <c r="B343" s="481"/>
      <c r="C343" s="482"/>
      <c r="D343" s="482"/>
      <c r="E343" s="485"/>
      <c r="F343" s="482"/>
      <c r="G343" s="483"/>
      <c r="H343" s="483"/>
      <c r="I343" s="483"/>
      <c r="J343" s="483"/>
      <c r="K343" s="481"/>
    </row>
    <row r="344" spans="2:11" ht="15">
      <c r="B344" s="481"/>
      <c r="C344" s="482"/>
      <c r="D344" s="482"/>
      <c r="E344" s="485"/>
      <c r="F344" s="482"/>
      <c r="G344" s="483"/>
      <c r="H344" s="483"/>
      <c r="I344" s="483"/>
      <c r="J344" s="483"/>
      <c r="K344" s="481"/>
    </row>
    <row r="345" spans="2:11" ht="15">
      <c r="B345" s="481"/>
      <c r="C345" s="482"/>
      <c r="D345" s="482"/>
      <c r="E345" s="483"/>
      <c r="F345" s="482"/>
      <c r="G345" s="483"/>
      <c r="H345" s="483"/>
      <c r="I345" s="483"/>
      <c r="J345" s="483"/>
      <c r="K345" s="481"/>
    </row>
    <row r="346" spans="2:11" ht="15">
      <c r="B346" s="481"/>
      <c r="C346" s="482"/>
      <c r="D346" s="482"/>
      <c r="E346" s="485"/>
      <c r="F346" s="482"/>
      <c r="G346" s="483"/>
      <c r="H346" s="483"/>
      <c r="I346" s="483"/>
      <c r="J346" s="483"/>
      <c r="K346" s="481"/>
    </row>
    <row r="347" spans="2:11" ht="15">
      <c r="B347" s="481"/>
      <c r="C347" s="482"/>
      <c r="D347" s="482"/>
      <c r="E347" s="485"/>
      <c r="F347" s="482"/>
      <c r="G347" s="483"/>
      <c r="H347" s="483"/>
      <c r="I347" s="483"/>
      <c r="J347" s="483"/>
      <c r="K347" s="481"/>
    </row>
    <row r="348" spans="2:11" ht="15">
      <c r="B348" s="481"/>
      <c r="C348" s="482"/>
      <c r="D348" s="482"/>
      <c r="E348" s="483"/>
      <c r="F348" s="482"/>
      <c r="G348" s="483"/>
      <c r="H348" s="483"/>
      <c r="I348" s="483"/>
      <c r="J348" s="483"/>
      <c r="K348" s="484"/>
    </row>
    <row r="349" spans="2:11" ht="15">
      <c r="B349" s="481"/>
      <c r="C349" s="482"/>
      <c r="D349" s="482"/>
      <c r="E349" s="485"/>
      <c r="F349" s="482"/>
      <c r="G349" s="483"/>
      <c r="H349" s="483"/>
      <c r="I349" s="483"/>
      <c r="J349" s="483"/>
      <c r="K349" s="481"/>
    </row>
    <row r="350" spans="2:11" ht="15">
      <c r="B350" s="481"/>
      <c r="C350" s="482"/>
      <c r="D350" s="482"/>
      <c r="E350" s="485"/>
      <c r="F350" s="482"/>
      <c r="G350" s="483"/>
      <c r="H350" s="483"/>
      <c r="I350" s="483"/>
      <c r="J350" s="483"/>
      <c r="K350" s="481"/>
    </row>
    <row r="351" spans="2:11" ht="15">
      <c r="B351" s="481"/>
      <c r="C351" s="482"/>
      <c r="D351" s="482"/>
      <c r="E351" s="485"/>
      <c r="F351" s="482"/>
      <c r="G351" s="483"/>
      <c r="H351" s="483"/>
      <c r="I351" s="483"/>
      <c r="J351" s="483"/>
      <c r="K351" s="481"/>
    </row>
    <row r="352" spans="2:11" ht="15">
      <c r="B352" s="481"/>
      <c r="C352" s="482"/>
      <c r="D352" s="482"/>
      <c r="E352" s="485"/>
      <c r="F352" s="482"/>
      <c r="G352" s="483"/>
      <c r="H352" s="483"/>
      <c r="I352" s="483"/>
      <c r="J352" s="483"/>
      <c r="K352" s="481"/>
    </row>
    <row r="353" spans="2:11" ht="15">
      <c r="B353" s="481"/>
      <c r="C353" s="482"/>
      <c r="D353" s="482"/>
      <c r="E353" s="483"/>
      <c r="F353" s="482"/>
      <c r="G353" s="483"/>
      <c r="H353" s="483"/>
      <c r="I353" s="483"/>
      <c r="J353" s="483"/>
      <c r="K353" s="481"/>
    </row>
    <row r="354" spans="2:11" ht="15">
      <c r="B354" s="481"/>
      <c r="C354" s="482"/>
      <c r="D354" s="482"/>
      <c r="E354" s="483"/>
      <c r="F354" s="482"/>
      <c r="G354" s="483"/>
      <c r="H354" s="483"/>
      <c r="I354" s="483"/>
      <c r="J354" s="483"/>
      <c r="K354" s="481"/>
    </row>
    <row r="355" spans="2:11" ht="15">
      <c r="B355" s="481"/>
      <c r="C355" s="482"/>
      <c r="D355" s="482"/>
      <c r="E355" s="485"/>
      <c r="F355" s="482"/>
      <c r="G355" s="483"/>
      <c r="H355" s="483"/>
      <c r="I355" s="483"/>
      <c r="J355" s="483"/>
      <c r="K355" s="481"/>
    </row>
    <row r="356" spans="2:11" ht="15">
      <c r="B356" s="481"/>
      <c r="C356" s="482"/>
      <c r="D356" s="482"/>
      <c r="E356" s="485"/>
      <c r="F356" s="482"/>
      <c r="G356" s="483"/>
      <c r="H356" s="483"/>
      <c r="I356" s="483"/>
      <c r="J356" s="483"/>
      <c r="K356" s="481"/>
    </row>
    <row r="357" spans="2:11" ht="15">
      <c r="B357" s="481"/>
      <c r="C357" s="482"/>
      <c r="D357" s="482"/>
      <c r="E357" s="485"/>
      <c r="F357" s="482"/>
      <c r="G357" s="483"/>
      <c r="H357" s="483"/>
      <c r="I357" s="483"/>
      <c r="J357" s="483"/>
      <c r="K357" s="481"/>
    </row>
    <row r="358" spans="2:11" ht="15">
      <c r="B358" s="481"/>
      <c r="C358" s="482"/>
      <c r="D358" s="482"/>
      <c r="E358" s="485"/>
      <c r="F358" s="482"/>
      <c r="G358" s="483"/>
      <c r="H358" s="483"/>
      <c r="I358" s="483"/>
      <c r="J358" s="483"/>
      <c r="K358" s="481"/>
    </row>
    <row r="359" spans="2:11" ht="15">
      <c r="B359" s="481"/>
      <c r="C359" s="482"/>
      <c r="D359" s="482"/>
      <c r="E359" s="483"/>
      <c r="F359" s="482"/>
      <c r="G359" s="483"/>
      <c r="H359" s="483"/>
      <c r="I359" s="483"/>
      <c r="J359" s="483"/>
      <c r="K359" s="481"/>
    </row>
    <row r="360" spans="2:11" ht="15">
      <c r="B360" s="481"/>
      <c r="C360" s="482"/>
      <c r="D360" s="482"/>
      <c r="E360" s="483"/>
      <c r="F360" s="482"/>
      <c r="G360" s="483"/>
      <c r="H360" s="483"/>
      <c r="I360" s="483"/>
      <c r="J360" s="483"/>
      <c r="K360" s="481"/>
    </row>
    <row r="361" spans="2:11" ht="15">
      <c r="B361" s="481"/>
      <c r="C361" s="482"/>
      <c r="D361" s="482"/>
      <c r="E361" s="485"/>
      <c r="F361" s="482"/>
      <c r="G361" s="483"/>
      <c r="H361" s="483"/>
      <c r="I361" s="483"/>
      <c r="J361" s="483"/>
      <c r="K361" s="481"/>
    </row>
    <row r="362" spans="2:11" ht="15">
      <c r="B362" s="481"/>
      <c r="C362" s="482"/>
      <c r="D362" s="482"/>
      <c r="E362" s="483"/>
      <c r="F362" s="482"/>
      <c r="G362" s="483"/>
      <c r="H362" s="483"/>
      <c r="I362" s="483"/>
      <c r="J362" s="483"/>
      <c r="K362" s="484"/>
    </row>
    <row r="363" spans="2:11" ht="15">
      <c r="B363" s="481"/>
      <c r="C363" s="482"/>
      <c r="D363" s="482"/>
      <c r="E363" s="485"/>
      <c r="F363" s="482"/>
      <c r="G363" s="483"/>
      <c r="H363" s="483"/>
      <c r="I363" s="483"/>
      <c r="J363" s="483"/>
      <c r="K363" s="481"/>
    </row>
    <row r="364" spans="2:11" ht="15">
      <c r="B364" s="481"/>
      <c r="C364" s="482"/>
      <c r="D364" s="482"/>
      <c r="E364" s="485"/>
      <c r="F364" s="482"/>
      <c r="G364" s="483"/>
      <c r="H364" s="483"/>
      <c r="I364" s="483"/>
      <c r="J364" s="483"/>
      <c r="K364" s="481"/>
    </row>
    <row r="365" spans="2:11" ht="15">
      <c r="B365" s="481"/>
      <c r="C365" s="482"/>
      <c r="D365" s="482"/>
      <c r="E365" s="485"/>
      <c r="F365" s="482"/>
      <c r="G365" s="483"/>
      <c r="H365" s="483"/>
      <c r="I365" s="483"/>
      <c r="J365" s="483"/>
      <c r="K365" s="481"/>
    </row>
    <row r="366" spans="2:11" ht="15">
      <c r="B366" s="481"/>
      <c r="C366" s="482"/>
      <c r="D366" s="482"/>
      <c r="E366" s="485"/>
      <c r="F366" s="482"/>
      <c r="G366" s="483"/>
      <c r="H366" s="483"/>
      <c r="I366" s="483"/>
      <c r="J366" s="483"/>
      <c r="K366" s="481"/>
    </row>
    <row r="367" spans="2:11" ht="15">
      <c r="B367" s="481"/>
      <c r="C367" s="482"/>
      <c r="D367" s="482"/>
      <c r="E367" s="485"/>
      <c r="F367" s="482"/>
      <c r="G367" s="483"/>
      <c r="H367" s="483"/>
      <c r="I367" s="483"/>
      <c r="J367" s="483"/>
      <c r="K367" s="481"/>
    </row>
    <row r="368" spans="2:11" ht="15">
      <c r="B368" s="481"/>
      <c r="C368" s="482"/>
      <c r="D368" s="482"/>
      <c r="E368" s="483"/>
      <c r="F368" s="482"/>
      <c r="G368" s="483"/>
      <c r="H368" s="483"/>
      <c r="I368" s="483"/>
      <c r="J368" s="483"/>
      <c r="K368" s="481"/>
    </row>
    <row r="369" spans="2:11" ht="15">
      <c r="B369" s="481"/>
      <c r="C369" s="482"/>
      <c r="D369" s="482"/>
      <c r="E369" s="485"/>
      <c r="F369" s="482"/>
      <c r="G369" s="483"/>
      <c r="H369" s="483"/>
      <c r="I369" s="483"/>
      <c r="J369" s="483"/>
      <c r="K369" s="481"/>
    </row>
    <row r="370" spans="2:11" ht="15">
      <c r="B370" s="481"/>
      <c r="C370" s="482"/>
      <c r="D370" s="482"/>
      <c r="E370" s="485"/>
      <c r="F370" s="482"/>
      <c r="G370" s="483"/>
      <c r="H370" s="483"/>
      <c r="I370" s="483"/>
      <c r="J370" s="483"/>
      <c r="K370" s="481"/>
    </row>
    <row r="371" spans="2:11" ht="15">
      <c r="B371" s="481"/>
      <c r="C371" s="482"/>
      <c r="D371" s="482"/>
      <c r="E371" s="485"/>
      <c r="F371" s="482"/>
      <c r="G371" s="483"/>
      <c r="H371" s="483"/>
      <c r="I371" s="483"/>
      <c r="J371" s="483"/>
      <c r="K371" s="481"/>
    </row>
    <row r="372" spans="2:11" ht="15">
      <c r="B372" s="481"/>
      <c r="C372" s="482"/>
      <c r="D372" s="482"/>
      <c r="E372" s="485"/>
      <c r="F372" s="482"/>
      <c r="G372" s="483"/>
      <c r="H372" s="483"/>
      <c r="I372" s="483"/>
      <c r="J372" s="483"/>
      <c r="K372" s="481"/>
    </row>
    <row r="373" spans="2:11" ht="15">
      <c r="B373" s="481"/>
      <c r="C373" s="482"/>
      <c r="D373" s="482"/>
      <c r="E373" s="485"/>
      <c r="F373" s="482"/>
      <c r="G373" s="483"/>
      <c r="H373" s="483"/>
      <c r="I373" s="483"/>
      <c r="J373" s="483"/>
      <c r="K373" s="481"/>
    </row>
    <row r="374" spans="2:11" ht="15">
      <c r="B374" s="481"/>
      <c r="C374" s="482"/>
      <c r="D374" s="482"/>
      <c r="E374" s="485"/>
      <c r="F374" s="482"/>
      <c r="G374" s="483"/>
      <c r="H374" s="483"/>
      <c r="I374" s="483"/>
      <c r="J374" s="483"/>
      <c r="K374" s="481"/>
    </row>
    <row r="375" spans="2:11" ht="15">
      <c r="B375" s="481"/>
      <c r="C375" s="482"/>
      <c r="D375" s="482"/>
      <c r="E375" s="483"/>
      <c r="F375" s="482"/>
      <c r="G375" s="483"/>
      <c r="H375" s="483"/>
      <c r="I375" s="483"/>
      <c r="J375" s="483"/>
      <c r="K375" s="481"/>
    </row>
    <row r="376" spans="2:11" ht="15">
      <c r="B376" s="481"/>
      <c r="C376" s="482"/>
      <c r="D376" s="482"/>
      <c r="E376" s="485"/>
      <c r="F376" s="482"/>
      <c r="G376" s="483"/>
      <c r="H376" s="483"/>
      <c r="I376" s="483"/>
      <c r="J376" s="483"/>
      <c r="K376" s="481"/>
    </row>
    <row r="377" spans="2:11" ht="15">
      <c r="B377" s="481"/>
      <c r="C377" s="482"/>
      <c r="D377" s="482"/>
      <c r="E377" s="483"/>
      <c r="F377" s="482"/>
      <c r="G377" s="483"/>
      <c r="H377" s="483"/>
      <c r="I377" s="483"/>
      <c r="J377" s="483"/>
      <c r="K377" s="484"/>
    </row>
    <row r="378" spans="2:11" ht="15">
      <c r="B378" s="481"/>
      <c r="C378" s="482"/>
      <c r="D378" s="482"/>
      <c r="E378" s="485"/>
      <c r="F378" s="482"/>
      <c r="G378" s="483"/>
      <c r="H378" s="483"/>
      <c r="I378" s="483"/>
      <c r="J378" s="483"/>
      <c r="K378" s="481"/>
    </row>
    <row r="379" spans="2:11" ht="15">
      <c r="B379" s="481"/>
      <c r="C379" s="482"/>
      <c r="D379" s="482"/>
      <c r="E379" s="485"/>
      <c r="F379" s="482"/>
      <c r="G379" s="483"/>
      <c r="H379" s="483"/>
      <c r="I379" s="483"/>
      <c r="J379" s="483"/>
      <c r="K379" s="481"/>
    </row>
    <row r="380" spans="2:11" ht="15">
      <c r="B380" s="481"/>
      <c r="C380" s="482"/>
      <c r="D380" s="482"/>
      <c r="E380" s="485"/>
      <c r="F380" s="482"/>
      <c r="G380" s="483"/>
      <c r="H380" s="483"/>
      <c r="I380" s="483"/>
      <c r="J380" s="483"/>
      <c r="K380" s="481"/>
    </row>
    <row r="381" spans="2:11" ht="15">
      <c r="B381" s="481"/>
      <c r="C381" s="482"/>
      <c r="D381" s="482"/>
      <c r="E381" s="483"/>
      <c r="F381" s="482"/>
      <c r="G381" s="483"/>
      <c r="H381" s="483"/>
      <c r="I381" s="483"/>
      <c r="J381" s="483"/>
      <c r="K381" s="484"/>
    </row>
    <row r="382" spans="2:11" ht="15">
      <c r="B382" s="481"/>
      <c r="C382" s="482"/>
      <c r="D382" s="482"/>
      <c r="E382" s="485"/>
      <c r="F382" s="482"/>
      <c r="G382" s="483"/>
      <c r="H382" s="483"/>
      <c r="I382" s="483"/>
      <c r="J382" s="483"/>
      <c r="K382" s="481"/>
    </row>
    <row r="383" spans="2:11" ht="15">
      <c r="B383" s="481"/>
      <c r="C383" s="482"/>
      <c r="D383" s="482"/>
      <c r="E383" s="485"/>
      <c r="F383" s="482"/>
      <c r="G383" s="483"/>
      <c r="H383" s="483"/>
      <c r="I383" s="483"/>
      <c r="J383" s="483"/>
      <c r="K383" s="481"/>
    </row>
    <row r="384" spans="2:11" ht="15">
      <c r="B384" s="481"/>
      <c r="C384" s="482"/>
      <c r="D384" s="482"/>
      <c r="E384" s="485"/>
      <c r="F384" s="482"/>
      <c r="G384" s="483"/>
      <c r="H384" s="483"/>
      <c r="I384" s="483"/>
      <c r="J384" s="483"/>
      <c r="K384" s="481"/>
    </row>
    <row r="385" spans="2:11" ht="15">
      <c r="B385" s="481"/>
      <c r="C385" s="482"/>
      <c r="D385" s="482"/>
      <c r="E385" s="485"/>
      <c r="F385" s="482"/>
      <c r="G385" s="483"/>
      <c r="H385" s="483"/>
      <c r="I385" s="483"/>
      <c r="J385" s="483"/>
      <c r="K385" s="481"/>
    </row>
    <row r="386" spans="2:11" ht="15">
      <c r="B386" s="481"/>
      <c r="C386" s="482"/>
      <c r="D386" s="482"/>
      <c r="E386" s="483"/>
      <c r="F386" s="482"/>
      <c r="G386" s="483"/>
      <c r="H386" s="483"/>
      <c r="I386" s="483"/>
      <c r="J386" s="483"/>
      <c r="K386" s="481"/>
    </row>
    <row r="387" spans="2:11" ht="15">
      <c r="B387" s="481"/>
      <c r="C387" s="482"/>
      <c r="D387" s="482"/>
      <c r="E387" s="485"/>
      <c r="F387" s="482"/>
      <c r="G387" s="483"/>
      <c r="H387" s="483"/>
      <c r="I387" s="483"/>
      <c r="J387" s="483"/>
      <c r="K387" s="481"/>
    </row>
    <row r="388" spans="2:11" ht="15">
      <c r="B388" s="481"/>
      <c r="C388" s="482"/>
      <c r="D388" s="482"/>
      <c r="E388" s="483"/>
      <c r="F388" s="482"/>
      <c r="G388" s="483"/>
      <c r="H388" s="483"/>
      <c r="I388" s="483"/>
      <c r="J388" s="483"/>
      <c r="K388" s="481"/>
    </row>
    <row r="389" spans="2:11" ht="15">
      <c r="B389" s="481"/>
      <c r="C389" s="482"/>
      <c r="D389" s="482"/>
      <c r="E389" s="485"/>
      <c r="F389" s="482"/>
      <c r="G389" s="483"/>
      <c r="H389" s="483"/>
      <c r="I389" s="483"/>
      <c r="J389" s="483"/>
      <c r="K389" s="481"/>
    </row>
    <row r="390" spans="2:11" ht="15">
      <c r="B390" s="481"/>
      <c r="C390" s="482"/>
      <c r="D390" s="482"/>
      <c r="E390" s="483"/>
      <c r="F390" s="482"/>
      <c r="G390" s="483"/>
      <c r="H390" s="483"/>
      <c r="I390" s="483"/>
      <c r="J390" s="483"/>
      <c r="K390" s="484"/>
    </row>
    <row r="391" spans="2:11" ht="15">
      <c r="B391" s="481"/>
      <c r="C391" s="482"/>
      <c r="D391" s="482"/>
      <c r="E391" s="485"/>
      <c r="F391" s="482"/>
      <c r="G391" s="483"/>
      <c r="H391" s="483"/>
      <c r="I391" s="483"/>
      <c r="J391" s="483"/>
      <c r="K391" s="481"/>
    </row>
    <row r="392" spans="2:11" ht="15">
      <c r="B392" s="481"/>
      <c r="C392" s="482"/>
      <c r="D392" s="482"/>
      <c r="E392" s="485"/>
      <c r="F392" s="482"/>
      <c r="G392" s="483"/>
      <c r="H392" s="483"/>
      <c r="I392" s="483"/>
      <c r="J392" s="483"/>
      <c r="K392" s="481"/>
    </row>
    <row r="393" spans="2:11" ht="15">
      <c r="B393" s="481"/>
      <c r="C393" s="482"/>
      <c r="D393" s="482"/>
      <c r="E393" s="485"/>
      <c r="F393" s="482"/>
      <c r="G393" s="483"/>
      <c r="H393" s="483"/>
      <c r="I393" s="483"/>
      <c r="J393" s="483"/>
      <c r="K393" s="481"/>
    </row>
    <row r="394" spans="2:11" ht="15">
      <c r="B394" s="481"/>
      <c r="C394" s="482"/>
      <c r="D394" s="482"/>
      <c r="E394" s="483"/>
      <c r="F394" s="482"/>
      <c r="G394" s="483"/>
      <c r="H394" s="483"/>
      <c r="I394" s="483"/>
      <c r="J394" s="483"/>
      <c r="K394" s="481"/>
    </row>
    <row r="395" spans="2:11" ht="15">
      <c r="B395" s="481"/>
      <c r="C395" s="482"/>
      <c r="D395" s="482"/>
      <c r="E395" s="485"/>
      <c r="F395" s="482"/>
      <c r="G395" s="483"/>
      <c r="H395" s="483"/>
      <c r="I395" s="483"/>
      <c r="J395" s="483"/>
      <c r="K395" s="481"/>
    </row>
    <row r="396" spans="2:11" ht="15">
      <c r="B396" s="481"/>
      <c r="C396" s="482"/>
      <c r="D396" s="482"/>
      <c r="E396" s="485"/>
      <c r="F396" s="482"/>
      <c r="G396" s="483"/>
      <c r="H396" s="483"/>
      <c r="I396" s="483"/>
      <c r="J396" s="483"/>
      <c r="K396" s="481"/>
    </row>
    <row r="397" spans="2:11" ht="15">
      <c r="B397" s="481"/>
      <c r="C397" s="482"/>
      <c r="D397" s="482"/>
      <c r="E397" s="485"/>
      <c r="F397" s="482"/>
      <c r="G397" s="483"/>
      <c r="H397" s="483"/>
      <c r="I397" s="483"/>
      <c r="J397" s="483"/>
      <c r="K397" s="481"/>
    </row>
    <row r="398" spans="2:11" ht="15">
      <c r="B398" s="481"/>
      <c r="C398" s="482"/>
      <c r="D398" s="482"/>
      <c r="E398" s="483"/>
      <c r="F398" s="482"/>
      <c r="G398" s="483"/>
      <c r="H398" s="483"/>
      <c r="I398" s="483"/>
      <c r="J398" s="483"/>
      <c r="K398" s="481"/>
    </row>
    <row r="399" spans="2:11" ht="15">
      <c r="B399" s="481"/>
      <c r="C399" s="482"/>
      <c r="D399" s="482"/>
      <c r="E399" s="483"/>
      <c r="F399" s="482"/>
      <c r="G399" s="483"/>
      <c r="H399" s="483"/>
      <c r="I399" s="483"/>
      <c r="J399" s="483"/>
      <c r="K399" s="481"/>
    </row>
    <row r="400" spans="2:11" ht="15">
      <c r="B400" s="481"/>
      <c r="C400" s="482"/>
      <c r="D400" s="482"/>
      <c r="E400" s="485"/>
      <c r="F400" s="482"/>
      <c r="G400" s="483"/>
      <c r="H400" s="483"/>
      <c r="I400" s="483"/>
      <c r="J400" s="483"/>
      <c r="K400" s="481"/>
    </row>
    <row r="401" spans="2:11" ht="15">
      <c r="B401" s="481"/>
      <c r="C401" s="482"/>
      <c r="D401" s="482"/>
      <c r="E401" s="483"/>
      <c r="F401" s="482"/>
      <c r="G401" s="483"/>
      <c r="H401" s="483"/>
      <c r="I401" s="483"/>
      <c r="J401" s="483"/>
      <c r="K401" s="484"/>
    </row>
    <row r="402" spans="2:11" ht="15">
      <c r="B402" s="481"/>
      <c r="C402" s="482"/>
      <c r="D402" s="482"/>
      <c r="E402" s="485"/>
      <c r="F402" s="482"/>
      <c r="G402" s="483"/>
      <c r="H402" s="483"/>
      <c r="I402" s="483"/>
      <c r="J402" s="483"/>
      <c r="K402" s="481"/>
    </row>
    <row r="403" spans="2:11" ht="15">
      <c r="B403" s="481"/>
      <c r="C403" s="482"/>
      <c r="D403" s="482"/>
      <c r="E403" s="485"/>
      <c r="F403" s="482"/>
      <c r="G403" s="483"/>
      <c r="H403" s="483"/>
      <c r="I403" s="483"/>
      <c r="J403" s="483"/>
      <c r="K403" s="481"/>
    </row>
    <row r="404" spans="2:11" ht="15">
      <c r="B404" s="481"/>
      <c r="C404" s="482"/>
      <c r="D404" s="482"/>
      <c r="E404" s="485"/>
      <c r="F404" s="482"/>
      <c r="G404" s="483"/>
      <c r="H404" s="483"/>
      <c r="I404" s="483"/>
      <c r="J404" s="483"/>
      <c r="K404" s="481"/>
    </row>
    <row r="405" spans="2:11" ht="15">
      <c r="B405" s="481"/>
      <c r="C405" s="482"/>
      <c r="D405" s="482"/>
      <c r="E405" s="483"/>
      <c r="F405" s="482"/>
      <c r="G405" s="483"/>
      <c r="H405" s="483"/>
      <c r="I405" s="483"/>
      <c r="J405" s="483"/>
      <c r="K405" s="481"/>
    </row>
    <row r="406" spans="2:11" ht="15">
      <c r="B406" s="481"/>
      <c r="C406" s="482"/>
      <c r="D406" s="482"/>
      <c r="E406" s="485"/>
      <c r="F406" s="482"/>
      <c r="G406" s="483"/>
      <c r="H406" s="483"/>
      <c r="I406" s="483"/>
      <c r="J406" s="483"/>
      <c r="K406" s="481"/>
    </row>
    <row r="407" spans="2:11" ht="15">
      <c r="B407" s="481"/>
      <c r="C407" s="482"/>
      <c r="D407" s="482"/>
      <c r="E407" s="485"/>
      <c r="F407" s="482"/>
      <c r="G407" s="483"/>
      <c r="H407" s="483"/>
      <c r="I407" s="483"/>
      <c r="J407" s="483"/>
      <c r="K407" s="481"/>
    </row>
    <row r="408" spans="2:11" ht="15">
      <c r="B408" s="481"/>
      <c r="C408" s="482"/>
      <c r="D408" s="482"/>
      <c r="E408" s="483"/>
      <c r="F408" s="482"/>
      <c r="G408" s="483"/>
      <c r="H408" s="483"/>
      <c r="I408" s="483"/>
      <c r="J408" s="483"/>
      <c r="K408" s="481"/>
    </row>
    <row r="409" spans="2:11" ht="15">
      <c r="B409" s="481"/>
      <c r="C409" s="482"/>
      <c r="D409" s="482"/>
      <c r="E409" s="485"/>
      <c r="F409" s="482"/>
      <c r="G409" s="483"/>
      <c r="H409" s="483"/>
      <c r="I409" s="483"/>
      <c r="J409" s="483"/>
      <c r="K409" s="481"/>
    </row>
    <row r="410" spans="2:11" ht="15">
      <c r="B410" s="481"/>
      <c r="C410" s="482"/>
      <c r="D410" s="482"/>
      <c r="E410" s="483"/>
      <c r="F410" s="482"/>
      <c r="G410" s="483"/>
      <c r="H410" s="483"/>
      <c r="I410" s="483"/>
      <c r="J410" s="483"/>
      <c r="K410" s="484"/>
    </row>
    <row r="411" spans="2:11" ht="15">
      <c r="B411" s="481"/>
      <c r="C411" s="482"/>
      <c r="D411" s="482"/>
      <c r="E411" s="485"/>
      <c r="F411" s="482"/>
      <c r="G411" s="483"/>
      <c r="H411" s="483"/>
      <c r="I411" s="483"/>
      <c r="J411" s="483"/>
      <c r="K411" s="481"/>
    </row>
    <row r="412" spans="2:11" ht="15">
      <c r="B412" s="481"/>
      <c r="C412" s="482"/>
      <c r="D412" s="482"/>
      <c r="E412" s="485"/>
      <c r="F412" s="482"/>
      <c r="G412" s="483"/>
      <c r="H412" s="483"/>
      <c r="I412" s="483"/>
      <c r="J412" s="483"/>
      <c r="K412" s="481"/>
    </row>
    <row r="413" spans="2:11" ht="15">
      <c r="B413" s="481"/>
      <c r="C413" s="482"/>
      <c r="D413" s="482"/>
      <c r="E413" s="485"/>
      <c r="F413" s="482"/>
      <c r="G413" s="483"/>
      <c r="H413" s="483"/>
      <c r="I413" s="483"/>
      <c r="J413" s="483"/>
      <c r="K413" s="481"/>
    </row>
    <row r="414" spans="2:11" ht="15">
      <c r="B414" s="481"/>
      <c r="C414" s="482"/>
      <c r="D414" s="482"/>
      <c r="E414" s="485"/>
      <c r="F414" s="482"/>
      <c r="G414" s="483"/>
      <c r="H414" s="483"/>
      <c r="I414" s="483"/>
      <c r="J414" s="483"/>
      <c r="K414" s="481"/>
    </row>
    <row r="415" spans="2:11" ht="15">
      <c r="B415" s="481"/>
      <c r="C415" s="482"/>
      <c r="D415" s="482"/>
      <c r="E415" s="485"/>
      <c r="F415" s="482"/>
      <c r="G415" s="483"/>
      <c r="H415" s="483"/>
      <c r="I415" s="483"/>
      <c r="J415" s="483"/>
      <c r="K415" s="481"/>
    </row>
    <row r="416" spans="2:11" ht="15">
      <c r="B416" s="481"/>
      <c r="C416" s="482"/>
      <c r="D416" s="482"/>
      <c r="E416" s="485"/>
      <c r="F416" s="482"/>
      <c r="G416" s="483"/>
      <c r="H416" s="483"/>
      <c r="I416" s="483"/>
      <c r="J416" s="483"/>
      <c r="K416" s="481"/>
    </row>
    <row r="417" spans="2:11" ht="15">
      <c r="B417" s="481"/>
      <c r="C417" s="482"/>
      <c r="D417" s="482"/>
      <c r="E417" s="485"/>
      <c r="F417" s="482"/>
      <c r="G417" s="483"/>
      <c r="H417" s="483"/>
      <c r="I417" s="483"/>
      <c r="J417" s="483"/>
      <c r="K417" s="481"/>
    </row>
    <row r="418" spans="2:11" ht="15">
      <c r="B418" s="481"/>
      <c r="C418" s="482"/>
      <c r="D418" s="482"/>
      <c r="E418" s="485"/>
      <c r="F418" s="482"/>
      <c r="G418" s="483"/>
      <c r="H418" s="483"/>
      <c r="I418" s="483"/>
      <c r="J418" s="483"/>
      <c r="K418" s="481"/>
    </row>
    <row r="419" spans="2:11" ht="15">
      <c r="B419" s="481"/>
      <c r="C419" s="482"/>
      <c r="D419" s="482"/>
      <c r="E419" s="485"/>
      <c r="F419" s="482"/>
      <c r="G419" s="483"/>
      <c r="H419" s="483"/>
      <c r="I419" s="483"/>
      <c r="J419" s="483"/>
      <c r="K419" s="481"/>
    </row>
    <row r="420" spans="2:11" ht="15">
      <c r="B420" s="481"/>
      <c r="C420" s="482"/>
      <c r="D420" s="482"/>
      <c r="E420" s="485"/>
      <c r="F420" s="482"/>
      <c r="G420" s="483"/>
      <c r="H420" s="483"/>
      <c r="I420" s="483"/>
      <c r="J420" s="483"/>
      <c r="K420" s="481"/>
    </row>
    <row r="421" spans="2:11" ht="15">
      <c r="B421" s="481"/>
      <c r="C421" s="482"/>
      <c r="D421" s="482"/>
      <c r="E421" s="485"/>
      <c r="F421" s="482"/>
      <c r="G421" s="483"/>
      <c r="H421" s="483"/>
      <c r="I421" s="483"/>
      <c r="J421" s="483"/>
      <c r="K421" s="481"/>
    </row>
    <row r="422" spans="2:11" ht="15">
      <c r="B422" s="481"/>
      <c r="C422" s="482"/>
      <c r="D422" s="482"/>
      <c r="E422" s="485"/>
      <c r="F422" s="482"/>
      <c r="G422" s="483"/>
      <c r="H422" s="483"/>
      <c r="I422" s="483"/>
      <c r="J422" s="483"/>
      <c r="K422" s="481"/>
    </row>
    <row r="423" spans="2:11" ht="15">
      <c r="B423" s="481"/>
      <c r="C423" s="482"/>
      <c r="D423" s="482"/>
      <c r="E423" s="485"/>
      <c r="F423" s="482"/>
      <c r="G423" s="483"/>
      <c r="H423" s="483"/>
      <c r="I423" s="483"/>
      <c r="J423" s="483"/>
      <c r="K423" s="481"/>
    </row>
    <row r="424" spans="2:11" ht="15">
      <c r="B424" s="481"/>
      <c r="C424" s="482"/>
      <c r="D424" s="482"/>
      <c r="E424" s="483"/>
      <c r="F424" s="482"/>
      <c r="G424" s="483"/>
      <c r="H424" s="483"/>
      <c r="I424" s="483"/>
      <c r="J424" s="483"/>
      <c r="K424" s="481"/>
    </row>
    <row r="425" spans="2:11" ht="15">
      <c r="B425" s="481"/>
      <c r="C425" s="482"/>
      <c r="D425" s="482"/>
      <c r="E425" s="485"/>
      <c r="F425" s="482"/>
      <c r="G425" s="483"/>
      <c r="H425" s="483"/>
      <c r="I425" s="483"/>
      <c r="J425" s="483"/>
      <c r="K425" s="481"/>
    </row>
    <row r="426" spans="2:11" ht="15">
      <c r="B426" s="481"/>
      <c r="C426" s="482"/>
      <c r="D426" s="482"/>
      <c r="E426" s="485"/>
      <c r="F426" s="482"/>
      <c r="G426" s="483"/>
      <c r="H426" s="483"/>
      <c r="I426" s="483"/>
      <c r="J426" s="483"/>
      <c r="K426" s="481"/>
    </row>
    <row r="427" spans="2:11" ht="15">
      <c r="B427" s="481"/>
      <c r="C427" s="482"/>
      <c r="D427" s="482"/>
      <c r="E427" s="485"/>
      <c r="F427" s="482"/>
      <c r="G427" s="483"/>
      <c r="H427" s="483"/>
      <c r="I427" s="483"/>
      <c r="J427" s="483"/>
      <c r="K427" s="481"/>
    </row>
    <row r="428" spans="2:11" ht="15">
      <c r="B428" s="481"/>
      <c r="C428" s="482"/>
      <c r="D428" s="482"/>
      <c r="E428" s="485"/>
      <c r="F428" s="482"/>
      <c r="G428" s="483"/>
      <c r="H428" s="483"/>
      <c r="I428" s="483"/>
      <c r="J428" s="483"/>
      <c r="K428" s="481"/>
    </row>
    <row r="429" spans="2:11" ht="15">
      <c r="B429" s="481"/>
      <c r="C429" s="482"/>
      <c r="D429" s="482"/>
      <c r="E429" s="483"/>
      <c r="F429" s="482"/>
      <c r="G429" s="483"/>
      <c r="H429" s="483"/>
      <c r="I429" s="483"/>
      <c r="J429" s="483"/>
      <c r="K429" s="481"/>
    </row>
    <row r="430" spans="2:11" ht="15">
      <c r="B430" s="481"/>
      <c r="C430" s="482"/>
      <c r="D430" s="482"/>
      <c r="E430" s="485"/>
      <c r="F430" s="482"/>
      <c r="G430" s="483"/>
      <c r="H430" s="483"/>
      <c r="I430" s="483"/>
      <c r="J430" s="483"/>
      <c r="K430" s="481"/>
    </row>
    <row r="431" spans="2:11" ht="15">
      <c r="B431" s="481"/>
      <c r="C431" s="482"/>
      <c r="D431" s="482"/>
      <c r="E431" s="483"/>
      <c r="F431" s="482"/>
      <c r="G431" s="483"/>
      <c r="H431" s="483"/>
      <c r="I431" s="483"/>
      <c r="J431" s="483"/>
      <c r="K431" s="484"/>
    </row>
    <row r="432" spans="2:11" ht="15">
      <c r="B432" s="481"/>
      <c r="C432" s="482"/>
      <c r="D432" s="482"/>
      <c r="E432" s="485"/>
      <c r="F432" s="482"/>
      <c r="G432" s="483"/>
      <c r="H432" s="483"/>
      <c r="I432" s="483"/>
      <c r="J432" s="483"/>
      <c r="K432" s="481"/>
    </row>
    <row r="433" spans="2:11" ht="15">
      <c r="B433" s="481"/>
      <c r="C433" s="482"/>
      <c r="D433" s="482"/>
      <c r="E433" s="485"/>
      <c r="F433" s="482"/>
      <c r="G433" s="483"/>
      <c r="H433" s="483"/>
      <c r="I433" s="483"/>
      <c r="J433" s="483"/>
      <c r="K433" s="481"/>
    </row>
    <row r="434" spans="2:11" ht="15">
      <c r="B434" s="481"/>
      <c r="C434" s="482"/>
      <c r="D434" s="482"/>
      <c r="E434" s="485"/>
      <c r="F434" s="482"/>
      <c r="G434" s="483"/>
      <c r="H434" s="483"/>
      <c r="I434" s="483"/>
      <c r="J434" s="483"/>
      <c r="K434" s="481"/>
    </row>
    <row r="435" spans="2:11" ht="15">
      <c r="B435" s="481"/>
      <c r="C435" s="482"/>
      <c r="D435" s="482"/>
      <c r="E435" s="483"/>
      <c r="F435" s="482"/>
      <c r="G435" s="483"/>
      <c r="H435" s="483"/>
      <c r="I435" s="483"/>
      <c r="J435" s="483"/>
      <c r="K435" s="481"/>
    </row>
    <row r="436" spans="2:11" ht="15">
      <c r="B436" s="481"/>
      <c r="C436" s="482"/>
      <c r="D436" s="482"/>
      <c r="E436" s="485"/>
      <c r="F436" s="482"/>
      <c r="G436" s="483"/>
      <c r="H436" s="483"/>
      <c r="I436" s="483"/>
      <c r="J436" s="483"/>
      <c r="K436" s="481"/>
    </row>
    <row r="437" spans="2:11" ht="15">
      <c r="B437" s="481"/>
      <c r="C437" s="482"/>
      <c r="D437" s="482"/>
      <c r="E437" s="483"/>
      <c r="F437" s="482"/>
      <c r="G437" s="483"/>
      <c r="H437" s="483"/>
      <c r="I437" s="483"/>
      <c r="J437" s="483"/>
      <c r="K437" s="484"/>
    </row>
    <row r="438" spans="2:11" ht="15">
      <c r="B438" s="481"/>
      <c r="C438" s="482"/>
      <c r="D438" s="482"/>
      <c r="E438" s="485"/>
      <c r="F438" s="482"/>
      <c r="G438" s="483"/>
      <c r="H438" s="483"/>
      <c r="I438" s="483"/>
      <c r="J438" s="483"/>
      <c r="K438" s="481"/>
    </row>
    <row r="439" spans="2:11" ht="15">
      <c r="B439" s="481"/>
      <c r="C439" s="482"/>
      <c r="D439" s="482"/>
      <c r="E439" s="485"/>
      <c r="F439" s="482"/>
      <c r="G439" s="483"/>
      <c r="H439" s="483"/>
      <c r="I439" s="483"/>
      <c r="J439" s="483"/>
      <c r="K439" s="481"/>
    </row>
    <row r="440" spans="2:11" ht="15">
      <c r="B440" s="481"/>
      <c r="C440" s="482"/>
      <c r="D440" s="482"/>
      <c r="E440" s="485"/>
      <c r="F440" s="482"/>
      <c r="G440" s="483"/>
      <c r="H440" s="483"/>
      <c r="I440" s="483"/>
      <c r="J440" s="483"/>
      <c r="K440" s="481"/>
    </row>
    <row r="441" spans="2:11" ht="15">
      <c r="B441" s="481"/>
      <c r="C441" s="482"/>
      <c r="D441" s="482"/>
      <c r="E441" s="485"/>
      <c r="F441" s="482"/>
      <c r="G441" s="483"/>
      <c r="H441" s="483"/>
      <c r="I441" s="483"/>
      <c r="J441" s="483"/>
      <c r="K441" s="481"/>
    </row>
    <row r="442" spans="2:11" ht="15">
      <c r="B442" s="481"/>
      <c r="C442" s="482"/>
      <c r="D442" s="482"/>
      <c r="E442" s="485"/>
      <c r="F442" s="482"/>
      <c r="G442" s="483"/>
      <c r="H442" s="483"/>
      <c r="I442" s="483"/>
      <c r="J442" s="483"/>
      <c r="K442" s="481"/>
    </row>
    <row r="443" spans="2:11" ht="15">
      <c r="B443" s="481"/>
      <c r="C443" s="482"/>
      <c r="D443" s="482"/>
      <c r="E443" s="485"/>
      <c r="F443" s="482"/>
      <c r="G443" s="483"/>
      <c r="H443" s="483"/>
      <c r="I443" s="483"/>
      <c r="J443" s="483"/>
      <c r="K443" s="481"/>
    </row>
    <row r="444" spans="2:11" ht="15">
      <c r="B444" s="481"/>
      <c r="C444" s="482"/>
      <c r="D444" s="482"/>
      <c r="E444" s="485"/>
      <c r="F444" s="482"/>
      <c r="G444" s="483"/>
      <c r="H444" s="483"/>
      <c r="I444" s="483"/>
      <c r="J444" s="483"/>
      <c r="K444" s="481"/>
    </row>
    <row r="445" spans="2:11" ht="15">
      <c r="B445" s="481"/>
      <c r="C445" s="482"/>
      <c r="D445" s="482"/>
      <c r="E445" s="485"/>
      <c r="F445" s="482"/>
      <c r="G445" s="483"/>
      <c r="H445" s="483"/>
      <c r="I445" s="483"/>
      <c r="J445" s="483"/>
      <c r="K445" s="481"/>
    </row>
    <row r="446" spans="2:11" ht="15">
      <c r="B446" s="481"/>
      <c r="C446" s="482"/>
      <c r="D446" s="482"/>
      <c r="E446" s="485"/>
      <c r="F446" s="482"/>
      <c r="G446" s="483"/>
      <c r="H446" s="483"/>
      <c r="I446" s="483"/>
      <c r="J446" s="483"/>
      <c r="K446" s="481"/>
    </row>
    <row r="447" spans="2:11" ht="15">
      <c r="B447" s="481"/>
      <c r="C447" s="482"/>
      <c r="D447" s="482"/>
      <c r="E447" s="485"/>
      <c r="F447" s="482"/>
      <c r="G447" s="483"/>
      <c r="H447" s="483"/>
      <c r="I447" s="483"/>
      <c r="J447" s="483"/>
      <c r="K447" s="481"/>
    </row>
    <row r="448" spans="2:11" ht="15">
      <c r="B448" s="481"/>
      <c r="C448" s="482"/>
      <c r="D448" s="482"/>
      <c r="E448" s="485"/>
      <c r="F448" s="482"/>
      <c r="G448" s="483"/>
      <c r="H448" s="483"/>
      <c r="I448" s="483"/>
      <c r="J448" s="483"/>
      <c r="K448" s="481"/>
    </row>
    <row r="449" spans="2:11" ht="15">
      <c r="B449" s="481"/>
      <c r="C449" s="482"/>
      <c r="D449" s="482"/>
      <c r="E449" s="485"/>
      <c r="F449" s="482"/>
      <c r="G449" s="483"/>
      <c r="H449" s="483"/>
      <c r="I449" s="483"/>
      <c r="J449" s="483"/>
      <c r="K449" s="481"/>
    </row>
    <row r="450" spans="2:11" ht="15">
      <c r="B450" s="481"/>
      <c r="C450" s="482"/>
      <c r="D450" s="482"/>
      <c r="E450" s="485"/>
      <c r="F450" s="482"/>
      <c r="G450" s="483"/>
      <c r="H450" s="483"/>
      <c r="I450" s="483"/>
      <c r="J450" s="483"/>
      <c r="K450" s="481"/>
    </row>
    <row r="451" spans="2:11" ht="15">
      <c r="B451" s="481"/>
      <c r="C451" s="482"/>
      <c r="D451" s="482"/>
      <c r="E451" s="485"/>
      <c r="F451" s="482"/>
      <c r="G451" s="483"/>
      <c r="H451" s="483"/>
      <c r="I451" s="483"/>
      <c r="J451" s="483"/>
      <c r="K451" s="481"/>
    </row>
    <row r="452" spans="2:11" ht="15">
      <c r="B452" s="481"/>
      <c r="C452" s="482"/>
      <c r="D452" s="482"/>
      <c r="E452" s="485"/>
      <c r="F452" s="482"/>
      <c r="G452" s="483"/>
      <c r="H452" s="483"/>
      <c r="I452" s="483"/>
      <c r="J452" s="483"/>
      <c r="K452" s="481"/>
    </row>
    <row r="453" spans="2:11" ht="15">
      <c r="B453" s="481"/>
      <c r="C453" s="482"/>
      <c r="D453" s="482"/>
      <c r="E453" s="483"/>
      <c r="F453" s="482"/>
      <c r="G453" s="483"/>
      <c r="H453" s="483"/>
      <c r="I453" s="483"/>
      <c r="J453" s="483"/>
      <c r="K453" s="481"/>
    </row>
    <row r="454" spans="2:11" ht="15">
      <c r="B454" s="481"/>
      <c r="C454" s="482"/>
      <c r="D454" s="482"/>
      <c r="E454" s="485"/>
      <c r="F454" s="482"/>
      <c r="G454" s="483"/>
      <c r="H454" s="483"/>
      <c r="I454" s="483"/>
      <c r="J454" s="483"/>
      <c r="K454" s="481"/>
    </row>
    <row r="455" spans="2:11" ht="15">
      <c r="B455" s="481"/>
      <c r="C455" s="482"/>
      <c r="D455" s="482"/>
      <c r="E455" s="485"/>
      <c r="F455" s="482"/>
      <c r="G455" s="483"/>
      <c r="H455" s="483"/>
      <c r="I455" s="483"/>
      <c r="J455" s="483"/>
      <c r="K455" s="481"/>
    </row>
    <row r="456" spans="2:11" ht="15">
      <c r="B456" s="481"/>
      <c r="C456" s="482"/>
      <c r="D456" s="482"/>
      <c r="E456" s="485"/>
      <c r="F456" s="482"/>
      <c r="G456" s="483"/>
      <c r="H456" s="483"/>
      <c r="I456" s="483"/>
      <c r="J456" s="483"/>
      <c r="K456" s="481"/>
    </row>
    <row r="457" spans="2:11" ht="15">
      <c r="B457" s="481"/>
      <c r="C457" s="482"/>
      <c r="D457" s="482"/>
      <c r="E457" s="485"/>
      <c r="F457" s="482"/>
      <c r="G457" s="483"/>
      <c r="H457" s="483"/>
      <c r="I457" s="483"/>
      <c r="J457" s="483"/>
      <c r="K457" s="481"/>
    </row>
    <row r="458" spans="2:11" ht="15">
      <c r="B458" s="481"/>
      <c r="C458" s="482"/>
      <c r="D458" s="482"/>
      <c r="E458" s="485"/>
      <c r="F458" s="482"/>
      <c r="G458" s="483"/>
      <c r="H458" s="483"/>
      <c r="I458" s="483"/>
      <c r="J458" s="483"/>
      <c r="K458" s="481"/>
    </row>
    <row r="459" spans="2:11" ht="15">
      <c r="B459" s="481"/>
      <c r="C459" s="482"/>
      <c r="D459" s="482"/>
      <c r="E459" s="483"/>
      <c r="F459" s="482"/>
      <c r="G459" s="483"/>
      <c r="H459" s="483"/>
      <c r="I459" s="483"/>
      <c r="J459" s="483"/>
      <c r="K459" s="481"/>
    </row>
    <row r="460" spans="2:11" ht="15">
      <c r="B460" s="481"/>
      <c r="C460" s="482"/>
      <c r="D460" s="482"/>
      <c r="E460" s="485"/>
      <c r="F460" s="482"/>
      <c r="G460" s="483"/>
      <c r="H460" s="483"/>
      <c r="I460" s="483"/>
      <c r="J460" s="483"/>
      <c r="K460" s="481"/>
    </row>
    <row r="461" spans="2:11" ht="15">
      <c r="B461" s="481"/>
      <c r="C461" s="482"/>
      <c r="D461" s="482"/>
      <c r="E461" s="483"/>
      <c r="F461" s="482"/>
      <c r="G461" s="483"/>
      <c r="H461" s="483"/>
      <c r="I461" s="483"/>
      <c r="J461" s="483"/>
      <c r="K461" s="484"/>
    </row>
    <row r="462" spans="2:11" ht="15">
      <c r="B462" s="481"/>
      <c r="C462" s="482"/>
      <c r="D462" s="482"/>
      <c r="E462" s="485"/>
      <c r="F462" s="482"/>
      <c r="G462" s="483"/>
      <c r="H462" s="483"/>
      <c r="I462" s="483"/>
      <c r="J462" s="483"/>
      <c r="K462" s="481"/>
    </row>
    <row r="463" spans="2:11" ht="15">
      <c r="B463" s="481"/>
      <c r="C463" s="482"/>
      <c r="D463" s="482"/>
      <c r="E463" s="485"/>
      <c r="F463" s="482"/>
      <c r="G463" s="483"/>
      <c r="H463" s="483"/>
      <c r="I463" s="483"/>
      <c r="J463" s="483"/>
      <c r="K463" s="481"/>
    </row>
    <row r="464" spans="2:11" ht="15">
      <c r="B464" s="481"/>
      <c r="C464" s="482"/>
      <c r="D464" s="482"/>
      <c r="E464" s="485"/>
      <c r="F464" s="482"/>
      <c r="G464" s="483"/>
      <c r="H464" s="483"/>
      <c r="I464" s="483"/>
      <c r="J464" s="483"/>
      <c r="K464" s="481"/>
    </row>
    <row r="465" spans="2:11" ht="15">
      <c r="B465" s="481"/>
      <c r="C465" s="482"/>
      <c r="D465" s="482"/>
      <c r="E465" s="483"/>
      <c r="F465" s="482"/>
      <c r="G465" s="483"/>
      <c r="H465" s="483"/>
      <c r="I465" s="483"/>
      <c r="J465" s="483"/>
      <c r="K465" s="484"/>
    </row>
    <row r="466" spans="2:11" ht="15">
      <c r="B466" s="481"/>
      <c r="C466" s="482"/>
      <c r="D466" s="482"/>
      <c r="E466" s="485"/>
      <c r="F466" s="482"/>
      <c r="G466" s="483"/>
      <c r="H466" s="483"/>
      <c r="I466" s="483"/>
      <c r="J466" s="483"/>
      <c r="K466" s="481"/>
    </row>
    <row r="467" spans="2:11" ht="15">
      <c r="B467" s="481"/>
      <c r="C467" s="482"/>
      <c r="D467" s="482"/>
      <c r="E467" s="485"/>
      <c r="F467" s="482"/>
      <c r="G467" s="483"/>
      <c r="H467" s="483"/>
      <c r="I467" s="483"/>
      <c r="J467" s="483"/>
      <c r="K467" s="481"/>
    </row>
    <row r="468" spans="2:11" ht="15">
      <c r="B468" s="481"/>
      <c r="C468" s="482"/>
      <c r="D468" s="482"/>
      <c r="E468" s="485"/>
      <c r="F468" s="482"/>
      <c r="G468" s="483"/>
      <c r="H468" s="483"/>
      <c r="I468" s="483"/>
      <c r="J468" s="483"/>
      <c r="K468" s="481"/>
    </row>
    <row r="469" spans="2:11" ht="15">
      <c r="B469" s="481"/>
      <c r="C469" s="482"/>
      <c r="D469" s="482"/>
      <c r="E469" s="485"/>
      <c r="F469" s="482"/>
      <c r="G469" s="483"/>
      <c r="H469" s="483"/>
      <c r="I469" s="483"/>
      <c r="J469" s="483"/>
      <c r="K469" s="481"/>
    </row>
    <row r="470" spans="2:11" ht="15">
      <c r="B470" s="481"/>
      <c r="C470" s="482"/>
      <c r="D470" s="482"/>
      <c r="E470" s="483"/>
      <c r="F470" s="482"/>
      <c r="G470" s="483"/>
      <c r="H470" s="483"/>
      <c r="I470" s="483"/>
      <c r="J470" s="483"/>
      <c r="K470" s="481"/>
    </row>
    <row r="471" spans="2:11" ht="15">
      <c r="B471" s="481"/>
      <c r="C471" s="482"/>
      <c r="D471" s="482"/>
      <c r="E471" s="485"/>
      <c r="F471" s="482"/>
      <c r="G471" s="483"/>
      <c r="H471" s="483"/>
      <c r="I471" s="483"/>
      <c r="J471" s="483"/>
      <c r="K471" s="481"/>
    </row>
    <row r="472" spans="2:11" ht="15">
      <c r="B472" s="481"/>
      <c r="C472" s="482"/>
      <c r="D472" s="482"/>
      <c r="E472" s="485"/>
      <c r="F472" s="482"/>
      <c r="G472" s="483"/>
      <c r="H472" s="483"/>
      <c r="I472" s="483"/>
      <c r="J472" s="483"/>
      <c r="K472" s="481"/>
    </row>
    <row r="473" spans="2:11" ht="15">
      <c r="B473" s="481"/>
      <c r="C473" s="482"/>
      <c r="D473" s="482"/>
      <c r="E473" s="483"/>
      <c r="F473" s="482"/>
      <c r="G473" s="483"/>
      <c r="H473" s="483"/>
      <c r="I473" s="483"/>
      <c r="J473" s="483"/>
      <c r="K473" s="484"/>
    </row>
    <row r="474" spans="2:11" ht="15">
      <c r="B474" s="481"/>
      <c r="C474" s="482"/>
      <c r="D474" s="482"/>
      <c r="E474" s="485"/>
      <c r="F474" s="482"/>
      <c r="G474" s="483"/>
      <c r="H474" s="483"/>
      <c r="I474" s="483"/>
      <c r="J474" s="483"/>
      <c r="K474" s="481"/>
    </row>
    <row r="475" spans="2:11" ht="15">
      <c r="B475" s="481"/>
      <c r="C475" s="482"/>
      <c r="D475" s="482"/>
      <c r="E475" s="485"/>
      <c r="F475" s="482"/>
      <c r="G475" s="483"/>
      <c r="H475" s="483"/>
      <c r="I475" s="483"/>
      <c r="J475" s="483"/>
      <c r="K475" s="481"/>
    </row>
    <row r="476" spans="2:11" ht="15">
      <c r="B476" s="481"/>
      <c r="C476" s="482"/>
      <c r="D476" s="482"/>
      <c r="E476" s="485"/>
      <c r="F476" s="482"/>
      <c r="G476" s="483"/>
      <c r="H476" s="483"/>
      <c r="I476" s="483"/>
      <c r="J476" s="483"/>
      <c r="K476" s="481"/>
    </row>
    <row r="477" spans="2:11" ht="15">
      <c r="B477" s="481"/>
      <c r="C477" s="482"/>
      <c r="D477" s="482"/>
      <c r="E477" s="485"/>
      <c r="F477" s="482"/>
      <c r="G477" s="483"/>
      <c r="H477" s="483"/>
      <c r="I477" s="483"/>
      <c r="J477" s="483"/>
      <c r="K477" s="481"/>
    </row>
    <row r="478" spans="2:11" ht="15">
      <c r="B478" s="481"/>
      <c r="C478" s="482"/>
      <c r="D478" s="482"/>
      <c r="E478" s="485"/>
      <c r="F478" s="482"/>
      <c r="G478" s="483"/>
      <c r="H478" s="483"/>
      <c r="I478" s="483"/>
      <c r="J478" s="483"/>
      <c r="K478" s="481"/>
    </row>
    <row r="479" spans="2:11" ht="15">
      <c r="B479" s="481"/>
      <c r="C479" s="482"/>
      <c r="D479" s="482"/>
      <c r="E479" s="483"/>
      <c r="F479" s="482"/>
      <c r="G479" s="483"/>
      <c r="H479" s="483"/>
      <c r="I479" s="483"/>
      <c r="J479" s="483"/>
      <c r="K479" s="481"/>
    </row>
    <row r="480" spans="2:11" ht="15">
      <c r="B480" s="481"/>
      <c r="C480" s="482"/>
      <c r="D480" s="482"/>
      <c r="E480" s="485"/>
      <c r="F480" s="482"/>
      <c r="G480" s="483"/>
      <c r="H480" s="483"/>
      <c r="I480" s="483"/>
      <c r="J480" s="483"/>
      <c r="K480" s="481"/>
    </row>
    <row r="481" spans="2:11" ht="15">
      <c r="B481" s="481"/>
      <c r="C481" s="482"/>
      <c r="D481" s="482"/>
      <c r="E481" s="485"/>
      <c r="F481" s="482"/>
      <c r="G481" s="483"/>
      <c r="H481" s="483"/>
      <c r="I481" s="483"/>
      <c r="J481" s="483"/>
      <c r="K481" s="481"/>
    </row>
    <row r="482" spans="2:11" ht="15">
      <c r="B482" s="481"/>
      <c r="C482" s="482"/>
      <c r="D482" s="482"/>
      <c r="E482" s="483"/>
      <c r="F482" s="482"/>
      <c r="G482" s="483"/>
      <c r="H482" s="483"/>
      <c r="I482" s="483"/>
      <c r="J482" s="483"/>
      <c r="K482" s="481"/>
    </row>
    <row r="483" spans="2:11" ht="15">
      <c r="B483" s="481"/>
      <c r="C483" s="482"/>
      <c r="D483" s="482"/>
      <c r="E483" s="485"/>
      <c r="F483" s="482"/>
      <c r="G483" s="483"/>
      <c r="H483" s="483"/>
      <c r="I483" s="483"/>
      <c r="J483" s="483"/>
      <c r="K483" s="481"/>
    </row>
    <row r="484" spans="2:11" ht="15">
      <c r="B484" s="481"/>
      <c r="C484" s="482"/>
      <c r="D484" s="482"/>
      <c r="E484" s="485"/>
      <c r="F484" s="482"/>
      <c r="G484" s="483"/>
      <c r="H484" s="483"/>
      <c r="I484" s="483"/>
      <c r="J484" s="483"/>
      <c r="K484" s="481"/>
    </row>
    <row r="485" spans="2:11" ht="15">
      <c r="B485" s="481"/>
      <c r="C485" s="482"/>
      <c r="D485" s="482"/>
      <c r="E485" s="485"/>
      <c r="F485" s="482"/>
      <c r="G485" s="483"/>
      <c r="H485" s="483"/>
      <c r="I485" s="483"/>
      <c r="J485" s="483"/>
      <c r="K485" s="481"/>
    </row>
    <row r="486" spans="2:11" ht="15">
      <c r="B486" s="481"/>
      <c r="C486" s="482"/>
      <c r="D486" s="482"/>
      <c r="E486" s="483"/>
      <c r="F486" s="482"/>
      <c r="G486" s="483"/>
      <c r="H486" s="483"/>
      <c r="I486" s="483"/>
      <c r="J486" s="483"/>
      <c r="K486" s="481"/>
    </row>
    <row r="487" spans="2:11" ht="15">
      <c r="B487" s="481"/>
      <c r="C487" s="482"/>
      <c r="D487" s="482"/>
      <c r="E487" s="483"/>
      <c r="F487" s="482"/>
      <c r="G487" s="483"/>
      <c r="H487" s="483"/>
      <c r="I487" s="483"/>
      <c r="J487" s="483"/>
      <c r="K487" s="481"/>
    </row>
    <row r="488" spans="2:11" ht="15">
      <c r="B488" s="481"/>
      <c r="C488" s="482"/>
      <c r="D488" s="482"/>
      <c r="E488" s="483"/>
      <c r="F488" s="482"/>
      <c r="G488" s="483"/>
      <c r="H488" s="483"/>
      <c r="I488" s="483"/>
      <c r="J488" s="483"/>
      <c r="K488" s="484"/>
    </row>
    <row r="489" spans="2:11" ht="15">
      <c r="B489" s="481"/>
      <c r="C489" s="482"/>
      <c r="D489" s="482"/>
      <c r="E489" s="485"/>
      <c r="F489" s="482"/>
      <c r="G489" s="483"/>
      <c r="H489" s="483"/>
      <c r="I489" s="483"/>
      <c r="J489" s="483"/>
      <c r="K489" s="481"/>
    </row>
    <row r="490" spans="2:11" ht="15">
      <c r="B490" s="481"/>
      <c r="C490" s="482"/>
      <c r="D490" s="482"/>
      <c r="E490" s="485"/>
      <c r="F490" s="482"/>
      <c r="G490" s="483"/>
      <c r="H490" s="483"/>
      <c r="I490" s="483"/>
      <c r="J490" s="483"/>
      <c r="K490" s="481"/>
    </row>
    <row r="491" spans="2:11" ht="15">
      <c r="B491" s="481"/>
      <c r="C491" s="482"/>
      <c r="D491" s="482"/>
      <c r="E491" s="483"/>
      <c r="F491" s="482"/>
      <c r="G491" s="483"/>
      <c r="H491" s="483"/>
      <c r="I491" s="483"/>
      <c r="J491" s="483"/>
      <c r="K491" s="481"/>
    </row>
    <row r="492" spans="2:11" ht="15">
      <c r="B492" s="481"/>
      <c r="C492" s="482"/>
      <c r="D492" s="482"/>
      <c r="E492" s="483"/>
      <c r="F492" s="482"/>
      <c r="G492" s="483"/>
      <c r="H492" s="483"/>
      <c r="I492" s="483"/>
      <c r="J492" s="483"/>
      <c r="K492" s="481"/>
    </row>
    <row r="493" spans="2:11" ht="15">
      <c r="B493" s="481"/>
      <c r="C493" s="482"/>
      <c r="D493" s="482"/>
      <c r="E493" s="485"/>
      <c r="F493" s="482"/>
      <c r="G493" s="483"/>
      <c r="H493" s="483"/>
      <c r="I493" s="483"/>
      <c r="J493" s="483"/>
      <c r="K493" s="481"/>
    </row>
    <row r="494" spans="2:11" ht="15">
      <c r="B494" s="481"/>
      <c r="C494" s="482"/>
      <c r="D494" s="482"/>
      <c r="E494" s="485"/>
      <c r="F494" s="482"/>
      <c r="G494" s="483"/>
      <c r="H494" s="483"/>
      <c r="I494" s="483"/>
      <c r="J494" s="483"/>
      <c r="K494" s="481"/>
    </row>
    <row r="495" spans="2:11" ht="15">
      <c r="B495" s="481"/>
      <c r="C495" s="482"/>
      <c r="D495" s="482"/>
      <c r="E495" s="485"/>
      <c r="F495" s="482"/>
      <c r="G495" s="483"/>
      <c r="H495" s="483"/>
      <c r="I495" s="483"/>
      <c r="J495" s="483"/>
      <c r="K495" s="481"/>
    </row>
    <row r="496" spans="2:11" ht="15">
      <c r="B496" s="481"/>
      <c r="C496" s="482"/>
      <c r="D496" s="482"/>
      <c r="E496" s="485"/>
      <c r="F496" s="482"/>
      <c r="G496" s="483"/>
      <c r="H496" s="483"/>
      <c r="I496" s="483"/>
      <c r="J496" s="483"/>
      <c r="K496" s="481"/>
    </row>
    <row r="497" spans="2:11" ht="15">
      <c r="B497" s="481"/>
      <c r="C497" s="482"/>
      <c r="D497" s="482"/>
      <c r="E497" s="485"/>
      <c r="F497" s="482"/>
      <c r="G497" s="483"/>
      <c r="H497" s="483"/>
      <c r="I497" s="483"/>
      <c r="J497" s="483"/>
      <c r="K497" s="481"/>
    </row>
    <row r="498" spans="2:11" ht="15">
      <c r="B498" s="481"/>
      <c r="C498" s="482"/>
      <c r="D498" s="482"/>
      <c r="E498" s="483"/>
      <c r="F498" s="482"/>
      <c r="G498" s="483"/>
      <c r="H498" s="483"/>
      <c r="I498" s="483"/>
      <c r="J498" s="483"/>
      <c r="K498" s="481"/>
    </row>
    <row r="499" spans="2:11" ht="15">
      <c r="B499" s="481"/>
      <c r="C499" s="482"/>
      <c r="D499" s="482"/>
      <c r="E499" s="485"/>
      <c r="F499" s="482"/>
      <c r="G499" s="483"/>
      <c r="H499" s="483"/>
      <c r="I499" s="483"/>
      <c r="J499" s="483"/>
      <c r="K499" s="481"/>
    </row>
    <row r="500" spans="2:11" ht="15">
      <c r="B500" s="481"/>
      <c r="C500" s="482"/>
      <c r="D500" s="482"/>
      <c r="E500" s="483"/>
      <c r="F500" s="482"/>
      <c r="G500" s="483"/>
      <c r="H500" s="483"/>
      <c r="I500" s="483"/>
      <c r="J500" s="483"/>
      <c r="K500" s="484"/>
    </row>
    <row r="501" spans="2:11" ht="15">
      <c r="B501" s="481"/>
      <c r="C501" s="482"/>
      <c r="D501" s="482"/>
      <c r="E501" s="485"/>
      <c r="F501" s="482"/>
      <c r="G501" s="483"/>
      <c r="H501" s="483"/>
      <c r="I501" s="483"/>
      <c r="J501" s="483"/>
      <c r="K501" s="481"/>
    </row>
    <row r="502" spans="2:11" ht="15">
      <c r="B502" s="481"/>
      <c r="C502" s="482"/>
      <c r="D502" s="482"/>
      <c r="E502" s="485"/>
      <c r="F502" s="482"/>
      <c r="G502" s="483"/>
      <c r="H502" s="483"/>
      <c r="I502" s="483"/>
      <c r="J502" s="483"/>
      <c r="K502" s="481"/>
    </row>
    <row r="503" spans="2:11" ht="15">
      <c r="B503" s="481"/>
      <c r="C503" s="482"/>
      <c r="D503" s="482"/>
      <c r="E503" s="485"/>
      <c r="F503" s="482"/>
      <c r="G503" s="483"/>
      <c r="H503" s="483"/>
      <c r="I503" s="483"/>
      <c r="J503" s="483"/>
      <c r="K503" s="481"/>
    </row>
    <row r="504" spans="2:11" ht="15">
      <c r="B504" s="481"/>
      <c r="C504" s="482"/>
      <c r="D504" s="482"/>
      <c r="E504" s="485"/>
      <c r="F504" s="482"/>
      <c r="G504" s="483"/>
      <c r="H504" s="483"/>
      <c r="I504" s="483"/>
      <c r="J504" s="483"/>
      <c r="K504" s="481"/>
    </row>
    <row r="505" spans="2:11" ht="15">
      <c r="B505" s="481"/>
      <c r="C505" s="482"/>
      <c r="D505" s="482"/>
      <c r="E505" s="485"/>
      <c r="F505" s="482"/>
      <c r="G505" s="483"/>
      <c r="H505" s="483"/>
      <c r="I505" s="483"/>
      <c r="J505" s="483"/>
      <c r="K505" s="481"/>
    </row>
    <row r="506" spans="2:11" ht="15">
      <c r="B506" s="481"/>
      <c r="C506" s="482"/>
      <c r="D506" s="482"/>
      <c r="E506" s="485"/>
      <c r="F506" s="482"/>
      <c r="G506" s="483"/>
      <c r="H506" s="483"/>
      <c r="I506" s="483"/>
      <c r="J506" s="483"/>
      <c r="K506" s="481"/>
    </row>
    <row r="507" spans="2:11" ht="15">
      <c r="B507" s="481"/>
      <c r="C507" s="482"/>
      <c r="D507" s="482"/>
      <c r="E507" s="483"/>
      <c r="F507" s="482"/>
      <c r="G507" s="483"/>
      <c r="H507" s="483"/>
      <c r="I507" s="483"/>
      <c r="J507" s="483"/>
      <c r="K507" s="481"/>
    </row>
    <row r="508" spans="2:11" ht="15">
      <c r="B508" s="481"/>
      <c r="C508" s="482"/>
      <c r="D508" s="482"/>
      <c r="E508" s="485"/>
      <c r="F508" s="482"/>
      <c r="G508" s="483"/>
      <c r="H508" s="483"/>
      <c r="I508" s="483"/>
      <c r="J508" s="483"/>
      <c r="K508" s="481"/>
    </row>
    <row r="509" spans="2:11" ht="15">
      <c r="B509" s="481"/>
      <c r="C509" s="482"/>
      <c r="D509" s="482"/>
      <c r="E509" s="485"/>
      <c r="F509" s="482"/>
      <c r="G509" s="483"/>
      <c r="H509" s="483"/>
      <c r="I509" s="483"/>
      <c r="J509" s="483"/>
      <c r="K509" s="481"/>
    </row>
    <row r="510" spans="2:11" ht="15">
      <c r="B510" s="481"/>
      <c r="C510" s="482"/>
      <c r="D510" s="482"/>
      <c r="E510" s="485"/>
      <c r="F510" s="482"/>
      <c r="G510" s="483"/>
      <c r="H510" s="483"/>
      <c r="I510" s="483"/>
      <c r="J510" s="483"/>
      <c r="K510" s="481"/>
    </row>
    <row r="511" spans="2:11" ht="15">
      <c r="B511" s="481"/>
      <c r="C511" s="482"/>
      <c r="D511" s="482"/>
      <c r="E511" s="483"/>
      <c r="F511" s="482"/>
      <c r="G511" s="483"/>
      <c r="H511" s="483"/>
      <c r="I511" s="483"/>
      <c r="J511" s="483"/>
      <c r="K511" s="481"/>
    </row>
    <row r="512" spans="2:11" ht="15">
      <c r="B512" s="481"/>
      <c r="C512" s="482"/>
      <c r="D512" s="482"/>
      <c r="E512" s="485"/>
      <c r="F512" s="482"/>
      <c r="G512" s="483"/>
      <c r="H512" s="483"/>
      <c r="I512" s="483"/>
      <c r="J512" s="483"/>
      <c r="K512" s="481"/>
    </row>
    <row r="513" spans="2:11" ht="15">
      <c r="B513" s="481"/>
      <c r="C513" s="482"/>
      <c r="D513" s="482"/>
      <c r="E513" s="483"/>
      <c r="F513" s="482"/>
      <c r="G513" s="483"/>
      <c r="H513" s="483"/>
      <c r="I513" s="483"/>
      <c r="J513" s="483"/>
      <c r="K513" s="484"/>
    </row>
    <row r="514" spans="2:11" ht="15">
      <c r="B514" s="481"/>
      <c r="C514" s="482"/>
      <c r="D514" s="482"/>
      <c r="E514" s="485"/>
      <c r="F514" s="482"/>
      <c r="G514" s="483"/>
      <c r="H514" s="483"/>
      <c r="I514" s="483"/>
      <c r="J514" s="483"/>
      <c r="K514" s="481"/>
    </row>
    <row r="515" spans="2:11" ht="15">
      <c r="B515" s="481"/>
      <c r="C515" s="482"/>
      <c r="D515" s="482"/>
      <c r="E515" s="485"/>
      <c r="F515" s="482"/>
      <c r="G515" s="483"/>
      <c r="H515" s="483"/>
      <c r="I515" s="483"/>
      <c r="J515" s="483"/>
      <c r="K515" s="481"/>
    </row>
    <row r="516" spans="2:11" ht="15">
      <c r="B516" s="481"/>
      <c r="C516" s="482"/>
      <c r="D516" s="482"/>
      <c r="E516" s="483"/>
      <c r="F516" s="482"/>
      <c r="G516" s="483"/>
      <c r="H516" s="483"/>
      <c r="I516" s="483"/>
      <c r="J516" s="483"/>
      <c r="K516" s="481"/>
    </row>
    <row r="517" spans="2:11" ht="15">
      <c r="B517" s="481"/>
      <c r="C517" s="482"/>
      <c r="D517" s="482"/>
      <c r="E517" s="485"/>
      <c r="F517" s="482"/>
      <c r="G517" s="483"/>
      <c r="H517" s="483"/>
      <c r="I517" s="483"/>
      <c r="J517" s="483"/>
      <c r="K517" s="481"/>
    </row>
    <row r="518" spans="2:11" ht="15">
      <c r="B518" s="481"/>
      <c r="C518" s="482"/>
      <c r="D518" s="482"/>
      <c r="E518" s="483"/>
      <c r="F518" s="482"/>
      <c r="G518" s="483"/>
      <c r="H518" s="483"/>
      <c r="I518" s="483"/>
      <c r="J518" s="483"/>
      <c r="K518" s="484"/>
    </row>
    <row r="519" spans="2:11" ht="15">
      <c r="B519" s="481"/>
      <c r="C519" s="482"/>
      <c r="D519" s="482"/>
      <c r="E519" s="485"/>
      <c r="F519" s="482"/>
      <c r="G519" s="483"/>
      <c r="H519" s="483"/>
      <c r="I519" s="483"/>
      <c r="J519" s="483"/>
      <c r="K519" s="481"/>
    </row>
    <row r="520" spans="2:11" ht="15">
      <c r="B520" s="481"/>
      <c r="C520" s="482"/>
      <c r="D520" s="482"/>
      <c r="E520" s="485"/>
      <c r="F520" s="482"/>
      <c r="G520" s="483"/>
      <c r="H520" s="483"/>
      <c r="I520" s="483"/>
      <c r="J520" s="483"/>
      <c r="K520" s="481"/>
    </row>
    <row r="521" spans="2:11" ht="15">
      <c r="B521" s="481"/>
      <c r="C521" s="482"/>
      <c r="D521" s="482"/>
      <c r="E521" s="485"/>
      <c r="F521" s="482"/>
      <c r="G521" s="483"/>
      <c r="H521" s="483"/>
      <c r="I521" s="483"/>
      <c r="J521" s="483"/>
      <c r="K521" s="481"/>
    </row>
    <row r="522" spans="2:11" ht="15">
      <c r="B522" s="481"/>
      <c r="C522" s="482"/>
      <c r="D522" s="482"/>
      <c r="E522" s="485"/>
      <c r="F522" s="482"/>
      <c r="G522" s="483"/>
      <c r="H522" s="483"/>
      <c r="I522" s="483"/>
      <c r="J522" s="483"/>
      <c r="K522" s="481"/>
    </row>
    <row r="523" spans="2:11" ht="15">
      <c r="B523" s="481"/>
      <c r="C523" s="482"/>
      <c r="D523" s="482"/>
      <c r="E523" s="485"/>
      <c r="F523" s="482"/>
      <c r="G523" s="483"/>
      <c r="H523" s="483"/>
      <c r="I523" s="483"/>
      <c r="J523" s="483"/>
      <c r="K523" s="481"/>
    </row>
    <row r="524" spans="2:11" ht="15">
      <c r="B524" s="481"/>
      <c r="C524" s="482"/>
      <c r="D524" s="482"/>
      <c r="E524" s="483"/>
      <c r="F524" s="482"/>
      <c r="G524" s="483"/>
      <c r="H524" s="483"/>
      <c r="I524" s="483"/>
      <c r="J524" s="483"/>
      <c r="K524" s="481"/>
    </row>
    <row r="525" spans="2:11" ht="15">
      <c r="B525" s="481"/>
      <c r="C525" s="482"/>
      <c r="D525" s="482"/>
      <c r="E525" s="485"/>
      <c r="F525" s="482"/>
      <c r="G525" s="483"/>
      <c r="H525" s="483"/>
      <c r="I525" s="483"/>
      <c r="J525" s="483"/>
      <c r="K525" s="481"/>
    </row>
    <row r="526" spans="2:11" ht="15">
      <c r="B526" s="481"/>
      <c r="C526" s="482"/>
      <c r="D526" s="482"/>
      <c r="E526" s="485"/>
      <c r="F526" s="482"/>
      <c r="G526" s="483"/>
      <c r="H526" s="483"/>
      <c r="I526" s="483"/>
      <c r="J526" s="483"/>
      <c r="K526" s="481"/>
    </row>
    <row r="527" spans="2:11" ht="15">
      <c r="B527" s="481"/>
      <c r="C527" s="482"/>
      <c r="D527" s="482"/>
      <c r="E527" s="485"/>
      <c r="F527" s="482"/>
      <c r="G527" s="483"/>
      <c r="H527" s="483"/>
      <c r="I527" s="483"/>
      <c r="J527" s="483"/>
      <c r="K527" s="481"/>
    </row>
    <row r="528" spans="2:11" ht="15">
      <c r="B528" s="481"/>
      <c r="C528" s="482"/>
      <c r="D528" s="482"/>
      <c r="E528" s="483"/>
      <c r="F528" s="482"/>
      <c r="G528" s="483"/>
      <c r="H528" s="483"/>
      <c r="I528" s="483"/>
      <c r="J528" s="483"/>
      <c r="K528" s="481"/>
    </row>
    <row r="529" spans="2:11" ht="15">
      <c r="B529" s="481"/>
      <c r="C529" s="482"/>
      <c r="D529" s="482"/>
      <c r="E529" s="483"/>
      <c r="F529" s="482"/>
      <c r="G529" s="483"/>
      <c r="H529" s="483"/>
      <c r="I529" s="483"/>
      <c r="J529" s="483"/>
      <c r="K529" s="481"/>
    </row>
    <row r="530" spans="2:11" ht="15">
      <c r="B530" s="481"/>
      <c r="C530" s="482"/>
      <c r="D530" s="482"/>
      <c r="E530" s="485"/>
      <c r="F530" s="482"/>
      <c r="G530" s="483"/>
      <c r="H530" s="483"/>
      <c r="I530" s="483"/>
      <c r="J530" s="483"/>
      <c r="K530" s="481"/>
    </row>
    <row r="531" spans="2:11" ht="15">
      <c r="B531" s="481"/>
      <c r="C531" s="482"/>
      <c r="D531" s="482"/>
      <c r="E531" s="483"/>
      <c r="F531" s="482"/>
      <c r="G531" s="483"/>
      <c r="H531" s="483"/>
      <c r="I531" s="483"/>
      <c r="J531" s="483"/>
      <c r="K531" s="484"/>
    </row>
    <row r="532" spans="2:11" ht="15">
      <c r="B532" s="481"/>
      <c r="C532" s="482"/>
      <c r="D532" s="482"/>
      <c r="E532" s="485"/>
      <c r="F532" s="482"/>
      <c r="G532" s="483"/>
      <c r="H532" s="483"/>
      <c r="I532" s="483"/>
      <c r="J532" s="483"/>
      <c r="K532" s="481"/>
    </row>
    <row r="533" spans="2:11" ht="15">
      <c r="B533" s="481"/>
      <c r="C533" s="482"/>
      <c r="D533" s="482"/>
      <c r="E533" s="485"/>
      <c r="F533" s="482"/>
      <c r="G533" s="483"/>
      <c r="H533" s="483"/>
      <c r="I533" s="483"/>
      <c r="J533" s="483"/>
      <c r="K533" s="481"/>
    </row>
    <row r="534" spans="2:11" ht="15">
      <c r="B534" s="481"/>
      <c r="C534" s="482"/>
      <c r="D534" s="482"/>
      <c r="E534" s="485"/>
      <c r="F534" s="482"/>
      <c r="G534" s="483"/>
      <c r="H534" s="483"/>
      <c r="I534" s="483"/>
      <c r="J534" s="483"/>
      <c r="K534" s="481"/>
    </row>
    <row r="535" spans="2:11" ht="15">
      <c r="B535" s="481"/>
      <c r="C535" s="482"/>
      <c r="D535" s="482"/>
      <c r="E535" s="485"/>
      <c r="F535" s="482"/>
      <c r="G535" s="483"/>
      <c r="H535" s="483"/>
      <c r="I535" s="483"/>
      <c r="J535" s="483"/>
      <c r="K535" s="481"/>
    </row>
    <row r="536" spans="2:11" ht="15">
      <c r="B536" s="481"/>
      <c r="C536" s="482"/>
      <c r="D536" s="482"/>
      <c r="E536" s="483"/>
      <c r="F536" s="482"/>
      <c r="G536" s="483"/>
      <c r="H536" s="483"/>
      <c r="I536" s="483"/>
      <c r="J536" s="483"/>
      <c r="K536" s="481"/>
    </row>
    <row r="537" spans="2:11" ht="15">
      <c r="B537" s="481"/>
      <c r="C537" s="482"/>
      <c r="D537" s="482"/>
      <c r="E537" s="485"/>
      <c r="F537" s="482"/>
      <c r="G537" s="483"/>
      <c r="H537" s="483"/>
      <c r="I537" s="483"/>
      <c r="J537" s="483"/>
      <c r="K537" s="481"/>
    </row>
    <row r="538" spans="2:11" ht="15">
      <c r="B538" s="481"/>
      <c r="C538" s="482"/>
      <c r="D538" s="482"/>
      <c r="E538" s="485"/>
      <c r="F538" s="482"/>
      <c r="G538" s="483"/>
      <c r="H538" s="483"/>
      <c r="I538" s="483"/>
      <c r="J538" s="483"/>
      <c r="K538" s="481"/>
    </row>
    <row r="539" spans="2:11" ht="15">
      <c r="B539" s="481"/>
      <c r="C539" s="482"/>
      <c r="D539" s="482"/>
      <c r="E539" s="483"/>
      <c r="F539" s="482"/>
      <c r="G539" s="483"/>
      <c r="H539" s="483"/>
      <c r="I539" s="483"/>
      <c r="J539" s="483"/>
      <c r="K539" s="481"/>
    </row>
    <row r="540" spans="2:11" ht="15">
      <c r="B540" s="481"/>
      <c r="C540" s="482"/>
      <c r="D540" s="482"/>
      <c r="E540" s="485"/>
      <c r="F540" s="482"/>
      <c r="G540" s="483"/>
      <c r="H540" s="483"/>
      <c r="I540" s="483"/>
      <c r="J540" s="483"/>
      <c r="K540" s="481"/>
    </row>
    <row r="541" spans="2:11" ht="15">
      <c r="B541" s="481"/>
      <c r="C541" s="482"/>
      <c r="D541" s="482"/>
      <c r="E541" s="485"/>
      <c r="F541" s="482"/>
      <c r="G541" s="483"/>
      <c r="H541" s="483"/>
      <c r="I541" s="483"/>
      <c r="J541" s="483"/>
      <c r="K541" s="481"/>
    </row>
    <row r="542" spans="2:11" ht="15">
      <c r="B542" s="481"/>
      <c r="C542" s="482"/>
      <c r="D542" s="482"/>
      <c r="E542" s="485"/>
      <c r="F542" s="482"/>
      <c r="G542" s="483"/>
      <c r="H542" s="483"/>
      <c r="I542" s="483"/>
      <c r="J542" s="483"/>
      <c r="K542" s="481"/>
    </row>
    <row r="543" spans="2:11" ht="15">
      <c r="B543" s="481"/>
      <c r="C543" s="482"/>
      <c r="D543" s="482"/>
      <c r="E543" s="483"/>
      <c r="F543" s="482"/>
      <c r="G543" s="483"/>
      <c r="H543" s="483"/>
      <c r="I543" s="483"/>
      <c r="J543" s="483"/>
      <c r="K543" s="481"/>
    </row>
    <row r="544" spans="2:11" ht="15">
      <c r="B544" s="481"/>
      <c r="C544" s="482"/>
      <c r="D544" s="482"/>
      <c r="E544" s="483"/>
      <c r="F544" s="482"/>
      <c r="G544" s="483"/>
      <c r="H544" s="483"/>
      <c r="I544" s="483"/>
      <c r="J544" s="483"/>
      <c r="K544" s="481"/>
    </row>
    <row r="545" spans="2:11" ht="15">
      <c r="B545" s="481"/>
      <c r="C545" s="482"/>
      <c r="D545" s="482"/>
      <c r="E545" s="485"/>
      <c r="F545" s="482"/>
      <c r="G545" s="483"/>
      <c r="H545" s="483"/>
      <c r="I545" s="483"/>
      <c r="J545" s="483"/>
      <c r="K545" s="481"/>
    </row>
    <row r="546" spans="2:11" ht="15">
      <c r="B546" s="481"/>
      <c r="C546" s="482"/>
      <c r="D546" s="482"/>
      <c r="E546" s="485"/>
      <c r="F546" s="482"/>
      <c r="G546" s="483"/>
      <c r="H546" s="483"/>
      <c r="I546" s="483"/>
      <c r="J546" s="483"/>
      <c r="K546" s="481"/>
    </row>
    <row r="547" spans="2:11" ht="15">
      <c r="B547" s="481"/>
      <c r="C547" s="482"/>
      <c r="D547" s="482"/>
      <c r="E547" s="485"/>
      <c r="F547" s="482"/>
      <c r="G547" s="483"/>
      <c r="H547" s="483"/>
      <c r="I547" s="483"/>
      <c r="J547" s="483"/>
      <c r="K547" s="481"/>
    </row>
    <row r="548" spans="2:11" ht="15">
      <c r="B548" s="481"/>
      <c r="C548" s="482"/>
      <c r="D548" s="482"/>
      <c r="E548" s="485"/>
      <c r="F548" s="482"/>
      <c r="G548" s="483"/>
      <c r="H548" s="483"/>
      <c r="I548" s="483"/>
      <c r="J548" s="483"/>
      <c r="K548" s="481"/>
    </row>
    <row r="549" spans="2:11" ht="15">
      <c r="B549" s="481"/>
      <c r="C549" s="482"/>
      <c r="D549" s="482"/>
      <c r="E549" s="485"/>
      <c r="F549" s="482"/>
      <c r="G549" s="483"/>
      <c r="H549" s="483"/>
      <c r="I549" s="483"/>
      <c r="J549" s="483"/>
      <c r="K549" s="481"/>
    </row>
    <row r="550" spans="2:11" ht="15">
      <c r="B550" s="481"/>
      <c r="C550" s="482"/>
      <c r="D550" s="482"/>
      <c r="E550" s="485"/>
      <c r="F550" s="482"/>
      <c r="G550" s="483"/>
      <c r="H550" s="483"/>
      <c r="I550" s="483"/>
      <c r="J550" s="483"/>
      <c r="K550" s="481"/>
    </row>
    <row r="551" spans="2:11" ht="15">
      <c r="B551" s="481"/>
      <c r="C551" s="482"/>
      <c r="D551" s="482"/>
      <c r="E551" s="483"/>
      <c r="F551" s="482"/>
      <c r="G551" s="483"/>
      <c r="H551" s="483"/>
      <c r="I551" s="483"/>
      <c r="J551" s="483"/>
      <c r="K551" s="481"/>
    </row>
    <row r="552" spans="2:11" ht="15">
      <c r="B552" s="481"/>
      <c r="C552" s="482"/>
      <c r="D552" s="482"/>
      <c r="E552" s="483"/>
      <c r="F552" s="482"/>
      <c r="G552" s="483"/>
      <c r="H552" s="483"/>
      <c r="I552" s="483"/>
      <c r="J552" s="483"/>
      <c r="K552" s="481"/>
    </row>
    <row r="553" spans="2:11" ht="15">
      <c r="B553" s="481"/>
      <c r="C553" s="482"/>
      <c r="D553" s="482"/>
      <c r="E553" s="485"/>
      <c r="F553" s="482"/>
      <c r="G553" s="483"/>
      <c r="H553" s="483"/>
      <c r="I553" s="483"/>
      <c r="J553" s="483"/>
      <c r="K553" s="481"/>
    </row>
    <row r="554" spans="2:11" ht="15">
      <c r="B554" s="481"/>
      <c r="C554" s="482"/>
      <c r="D554" s="482"/>
      <c r="E554" s="485"/>
      <c r="F554" s="482"/>
      <c r="G554" s="483"/>
      <c r="H554" s="483"/>
      <c r="I554" s="483"/>
      <c r="J554" s="483"/>
      <c r="K554" s="481"/>
    </row>
    <row r="555" spans="2:11" ht="15">
      <c r="B555" s="481"/>
      <c r="C555" s="482"/>
      <c r="D555" s="482"/>
      <c r="E555" s="485"/>
      <c r="F555" s="482"/>
      <c r="G555" s="483"/>
      <c r="H555" s="483"/>
      <c r="I555" s="483"/>
      <c r="J555" s="483"/>
      <c r="K555" s="481"/>
    </row>
    <row r="556" spans="2:11" ht="15">
      <c r="B556" s="481"/>
      <c r="C556" s="482"/>
      <c r="D556" s="482"/>
      <c r="E556" s="485"/>
      <c r="F556" s="482"/>
      <c r="G556" s="483"/>
      <c r="H556" s="483"/>
      <c r="I556" s="483"/>
      <c r="J556" s="483"/>
      <c r="K556" s="481"/>
    </row>
    <row r="557" spans="2:11" ht="15">
      <c r="B557" s="481"/>
      <c r="C557" s="482"/>
      <c r="D557" s="482"/>
      <c r="E557" s="483"/>
      <c r="F557" s="482"/>
      <c r="G557" s="483"/>
      <c r="H557" s="483"/>
      <c r="I557" s="483"/>
      <c r="J557" s="483"/>
      <c r="K557" s="481"/>
    </row>
    <row r="558" spans="2:11" ht="15">
      <c r="B558" s="481"/>
      <c r="C558" s="482"/>
      <c r="D558" s="482"/>
      <c r="E558" s="483"/>
      <c r="F558" s="482"/>
      <c r="G558" s="483"/>
      <c r="H558" s="483"/>
      <c r="I558" s="483"/>
      <c r="J558" s="483"/>
      <c r="K558" s="481"/>
    </row>
    <row r="559" spans="2:11" ht="15">
      <c r="B559" s="481"/>
      <c r="C559" s="482"/>
      <c r="D559" s="482"/>
      <c r="E559" s="485"/>
      <c r="F559" s="482"/>
      <c r="G559" s="483"/>
      <c r="H559" s="483"/>
      <c r="I559" s="483"/>
      <c r="J559" s="483"/>
      <c r="K559" s="481"/>
    </row>
    <row r="560" spans="2:11" ht="15">
      <c r="B560" s="481"/>
      <c r="C560" s="482"/>
      <c r="D560" s="482"/>
      <c r="E560" s="485"/>
      <c r="F560" s="482"/>
      <c r="G560" s="483"/>
      <c r="H560" s="483"/>
      <c r="I560" s="483"/>
      <c r="J560" s="483"/>
      <c r="K560" s="481"/>
    </row>
    <row r="561" spans="2:11" ht="15">
      <c r="B561" s="481"/>
      <c r="C561" s="482"/>
      <c r="D561" s="482"/>
      <c r="E561" s="485"/>
      <c r="F561" s="482"/>
      <c r="G561" s="483"/>
      <c r="H561" s="483"/>
      <c r="I561" s="483"/>
      <c r="J561" s="483"/>
      <c r="K561" s="481"/>
    </row>
    <row r="562" spans="2:11" ht="15">
      <c r="B562" s="481"/>
      <c r="C562" s="482"/>
      <c r="D562" s="482"/>
      <c r="E562" s="486"/>
      <c r="F562" s="482"/>
      <c r="G562" s="483"/>
      <c r="H562" s="483"/>
      <c r="I562" s="483"/>
      <c r="J562" s="483"/>
      <c r="K562" s="481"/>
    </row>
    <row r="563" spans="2:11" ht="15">
      <c r="B563" s="481"/>
      <c r="C563" s="482"/>
      <c r="D563" s="482"/>
      <c r="E563" s="485"/>
      <c r="F563" s="482"/>
      <c r="G563" s="483"/>
      <c r="H563" s="483"/>
      <c r="I563" s="483"/>
      <c r="J563" s="483"/>
      <c r="K563" s="481"/>
    </row>
    <row r="564" spans="2:11" ht="15">
      <c r="B564" s="481"/>
      <c r="C564" s="482"/>
      <c r="D564" s="482"/>
      <c r="E564" s="483"/>
      <c r="F564" s="482"/>
      <c r="G564" s="483"/>
      <c r="H564" s="483"/>
      <c r="I564" s="483"/>
      <c r="J564" s="483"/>
      <c r="K564" s="481"/>
    </row>
    <row r="565" spans="2:11" ht="15">
      <c r="B565" s="481"/>
      <c r="C565" s="482"/>
      <c r="D565" s="482"/>
      <c r="E565" s="485"/>
      <c r="F565" s="482"/>
      <c r="G565" s="483"/>
      <c r="H565" s="483"/>
      <c r="I565" s="483"/>
      <c r="J565" s="483"/>
      <c r="K565" s="481"/>
    </row>
    <row r="566" spans="2:11" ht="15">
      <c r="B566" s="481"/>
      <c r="C566" s="482"/>
      <c r="D566" s="482"/>
      <c r="E566" s="485"/>
      <c r="F566" s="482"/>
      <c r="G566" s="483"/>
      <c r="H566" s="483"/>
      <c r="I566" s="483"/>
      <c r="J566" s="483"/>
      <c r="K566" s="481"/>
    </row>
    <row r="567" spans="2:11" ht="15">
      <c r="B567" s="481"/>
      <c r="C567" s="482"/>
      <c r="D567" s="482"/>
      <c r="E567" s="485"/>
      <c r="F567" s="482"/>
      <c r="G567" s="483"/>
      <c r="H567" s="483"/>
      <c r="I567" s="483"/>
      <c r="J567" s="483"/>
      <c r="K567" s="481"/>
    </row>
    <row r="568" spans="2:11" ht="15">
      <c r="B568" s="481"/>
      <c r="C568" s="482"/>
      <c r="D568" s="482"/>
      <c r="E568" s="485"/>
      <c r="F568" s="482"/>
      <c r="G568" s="483"/>
      <c r="H568" s="483"/>
      <c r="I568" s="483"/>
      <c r="J568" s="483"/>
      <c r="K568" s="481"/>
    </row>
    <row r="569" spans="2:11" ht="15">
      <c r="B569" s="481"/>
      <c r="C569" s="482"/>
      <c r="D569" s="482"/>
      <c r="E569" s="485"/>
      <c r="F569" s="482"/>
      <c r="G569" s="483"/>
      <c r="H569" s="483"/>
      <c r="I569" s="483"/>
      <c r="J569" s="483"/>
      <c r="K569" s="481"/>
    </row>
    <row r="570" spans="2:11" ht="15">
      <c r="B570" s="481"/>
      <c r="C570" s="482"/>
      <c r="D570" s="482"/>
      <c r="E570" s="483"/>
      <c r="F570" s="482"/>
      <c r="G570" s="483"/>
      <c r="H570" s="483"/>
      <c r="I570" s="483"/>
      <c r="J570" s="483"/>
      <c r="K570" s="484"/>
    </row>
    <row r="571" spans="2:11" ht="15">
      <c r="B571" s="481"/>
      <c r="C571" s="482"/>
      <c r="D571" s="482"/>
      <c r="E571" s="485"/>
      <c r="F571" s="482"/>
      <c r="G571" s="483"/>
      <c r="H571" s="483"/>
      <c r="I571" s="483"/>
      <c r="J571" s="483"/>
      <c r="K571" s="481"/>
    </row>
    <row r="572" spans="2:11" ht="15">
      <c r="B572" s="481"/>
      <c r="C572" s="482"/>
      <c r="D572" s="482"/>
      <c r="E572" s="485"/>
      <c r="F572" s="482"/>
      <c r="G572" s="483"/>
      <c r="H572" s="483"/>
      <c r="I572" s="483"/>
      <c r="J572" s="483"/>
      <c r="K572" s="481"/>
    </row>
    <row r="573" spans="2:11" ht="15">
      <c r="B573" s="481"/>
      <c r="C573" s="482"/>
      <c r="D573" s="482"/>
      <c r="E573" s="485"/>
      <c r="F573" s="482"/>
      <c r="G573" s="483"/>
      <c r="H573" s="483"/>
      <c r="I573" s="483"/>
      <c r="J573" s="483"/>
      <c r="K573" s="481"/>
    </row>
    <row r="574" spans="2:11" ht="15">
      <c r="B574" s="481"/>
      <c r="C574" s="482"/>
      <c r="D574" s="482"/>
      <c r="E574" s="485"/>
      <c r="F574" s="482"/>
      <c r="G574" s="483"/>
      <c r="H574" s="483"/>
      <c r="I574" s="483"/>
      <c r="J574" s="483"/>
      <c r="K574" s="481"/>
    </row>
    <row r="575" spans="2:11" ht="15">
      <c r="B575" s="481"/>
      <c r="C575" s="482"/>
      <c r="D575" s="482"/>
      <c r="E575" s="483"/>
      <c r="F575" s="482"/>
      <c r="G575" s="483"/>
      <c r="H575" s="483"/>
      <c r="I575" s="483"/>
      <c r="J575" s="483"/>
      <c r="K575" s="481"/>
    </row>
    <row r="576" spans="2:11" ht="15">
      <c r="B576" s="481"/>
      <c r="C576" s="482"/>
      <c r="D576" s="482"/>
      <c r="E576" s="485"/>
      <c r="F576" s="482"/>
      <c r="G576" s="483"/>
      <c r="H576" s="483"/>
      <c r="I576" s="483"/>
      <c r="J576" s="483"/>
      <c r="K576" s="481"/>
    </row>
    <row r="577" spans="2:11" ht="15">
      <c r="B577" s="481"/>
      <c r="C577" s="482"/>
      <c r="D577" s="482"/>
      <c r="E577" s="485"/>
      <c r="F577" s="482"/>
      <c r="G577" s="483"/>
      <c r="H577" s="483"/>
      <c r="I577" s="483"/>
      <c r="J577" s="483"/>
      <c r="K577" s="481"/>
    </row>
    <row r="578" spans="2:11" ht="15">
      <c r="B578" s="481"/>
      <c r="C578" s="482"/>
      <c r="D578" s="482"/>
      <c r="E578" s="483"/>
      <c r="F578" s="482"/>
      <c r="G578" s="483"/>
      <c r="H578" s="483"/>
      <c r="I578" s="483"/>
      <c r="J578" s="483"/>
      <c r="K578" s="484"/>
    </row>
    <row r="579" spans="2:11" ht="15">
      <c r="B579" s="481"/>
      <c r="C579" s="482"/>
      <c r="D579" s="482"/>
      <c r="E579" s="485"/>
      <c r="F579" s="482"/>
      <c r="G579" s="483"/>
      <c r="H579" s="483"/>
      <c r="I579" s="483"/>
      <c r="J579" s="483"/>
      <c r="K579" s="481"/>
    </row>
    <row r="580" spans="2:11" ht="15">
      <c r="B580" s="481"/>
      <c r="C580" s="482"/>
      <c r="D580" s="482"/>
      <c r="E580" s="485"/>
      <c r="F580" s="482"/>
      <c r="G580" s="483"/>
      <c r="H580" s="483"/>
      <c r="I580" s="483"/>
      <c r="J580" s="483"/>
      <c r="K580" s="481"/>
    </row>
    <row r="581" spans="2:11" ht="15">
      <c r="B581" s="481"/>
      <c r="C581" s="482"/>
      <c r="D581" s="482"/>
      <c r="E581" s="485"/>
      <c r="F581" s="482"/>
      <c r="G581" s="483"/>
      <c r="H581" s="483"/>
      <c r="I581" s="483"/>
      <c r="J581" s="483"/>
      <c r="K581" s="481"/>
    </row>
    <row r="582" spans="2:11" ht="15">
      <c r="B582" s="481"/>
      <c r="C582" s="482"/>
      <c r="D582" s="482"/>
      <c r="E582" s="485"/>
      <c r="F582" s="482"/>
      <c r="G582" s="483"/>
      <c r="H582" s="483"/>
      <c r="I582" s="483"/>
      <c r="J582" s="483"/>
      <c r="K582" s="481"/>
    </row>
    <row r="583" spans="2:11" ht="15">
      <c r="B583" s="481"/>
      <c r="C583" s="482"/>
      <c r="D583" s="482"/>
      <c r="E583" s="483"/>
      <c r="F583" s="482"/>
      <c r="G583" s="483"/>
      <c r="H583" s="483"/>
      <c r="I583" s="483"/>
      <c r="J583" s="483"/>
      <c r="K583" s="484"/>
    </row>
    <row r="584" spans="2:11" ht="15">
      <c r="B584" s="481"/>
      <c r="C584" s="482"/>
      <c r="D584" s="482"/>
      <c r="E584" s="485"/>
      <c r="F584" s="482"/>
      <c r="G584" s="483"/>
      <c r="H584" s="483"/>
      <c r="I584" s="483"/>
      <c r="J584" s="483"/>
      <c r="K584" s="481"/>
    </row>
    <row r="585" spans="2:11" ht="15">
      <c r="B585" s="481"/>
      <c r="C585" s="482"/>
      <c r="D585" s="482"/>
      <c r="E585" s="485"/>
      <c r="F585" s="482"/>
      <c r="G585" s="483"/>
      <c r="H585" s="483"/>
      <c r="I585" s="483"/>
      <c r="J585" s="483"/>
      <c r="K585" s="481"/>
    </row>
    <row r="586" spans="2:11" ht="15">
      <c r="B586" s="481"/>
      <c r="C586" s="482"/>
      <c r="D586" s="482"/>
      <c r="E586" s="485"/>
      <c r="F586" s="482"/>
      <c r="G586" s="483"/>
      <c r="H586" s="483"/>
      <c r="I586" s="483"/>
      <c r="J586" s="483"/>
      <c r="K586" s="481"/>
    </row>
    <row r="587" spans="2:11" ht="15">
      <c r="B587" s="481"/>
      <c r="C587" s="482"/>
      <c r="D587" s="482"/>
      <c r="E587" s="485"/>
      <c r="F587" s="482"/>
      <c r="G587" s="483"/>
      <c r="H587" s="483"/>
      <c r="I587" s="483"/>
      <c r="J587" s="483"/>
      <c r="K587" s="481"/>
    </row>
    <row r="588" spans="2:11" ht="15">
      <c r="B588" s="481"/>
      <c r="C588" s="482"/>
      <c r="D588" s="482"/>
      <c r="E588" s="483"/>
      <c r="F588" s="482"/>
      <c r="G588" s="483"/>
      <c r="H588" s="483"/>
      <c r="I588" s="483"/>
      <c r="J588" s="483"/>
      <c r="K588" s="481"/>
    </row>
    <row r="589" spans="2:11" ht="15">
      <c r="B589" s="481"/>
      <c r="C589" s="482"/>
      <c r="D589" s="482"/>
      <c r="E589" s="485"/>
      <c r="F589" s="482"/>
      <c r="G589" s="483"/>
      <c r="H589" s="483"/>
      <c r="I589" s="483"/>
      <c r="J589" s="483"/>
      <c r="K589" s="481"/>
    </row>
    <row r="590" spans="2:11" ht="15">
      <c r="B590" s="481"/>
      <c r="C590" s="482"/>
      <c r="D590" s="482"/>
      <c r="E590" s="483"/>
      <c r="F590" s="482"/>
      <c r="G590" s="483"/>
      <c r="H590" s="483"/>
      <c r="I590" s="483"/>
      <c r="J590" s="483"/>
      <c r="K590" s="481"/>
    </row>
    <row r="591" spans="2:11" ht="15">
      <c r="B591" s="481"/>
      <c r="C591" s="482"/>
      <c r="D591" s="482"/>
      <c r="E591" s="485"/>
      <c r="F591" s="482"/>
      <c r="G591" s="483"/>
      <c r="H591" s="483"/>
      <c r="I591" s="483"/>
      <c r="J591" s="483"/>
      <c r="K591" s="481"/>
    </row>
    <row r="592" spans="2:11" ht="15">
      <c r="B592" s="481"/>
      <c r="C592" s="482"/>
      <c r="D592" s="482"/>
      <c r="E592" s="483"/>
      <c r="F592" s="482"/>
      <c r="G592" s="483"/>
      <c r="H592" s="483"/>
      <c r="I592" s="483"/>
      <c r="J592" s="483"/>
      <c r="K592" s="484"/>
    </row>
    <row r="593" spans="2:11" ht="15">
      <c r="B593" s="481"/>
      <c r="C593" s="482"/>
      <c r="D593" s="482"/>
      <c r="E593" s="485"/>
      <c r="F593" s="482"/>
      <c r="G593" s="483"/>
      <c r="H593" s="483"/>
      <c r="I593" s="483"/>
      <c r="J593" s="483"/>
      <c r="K593" s="481"/>
    </row>
    <row r="594" spans="2:11" ht="15">
      <c r="B594" s="481"/>
      <c r="C594" s="482"/>
      <c r="D594" s="482"/>
      <c r="E594" s="483"/>
      <c r="F594" s="482"/>
      <c r="G594" s="483"/>
      <c r="H594" s="483"/>
      <c r="I594" s="483"/>
      <c r="J594" s="483"/>
      <c r="K594" s="481"/>
    </row>
    <row r="595" spans="2:11" ht="15">
      <c r="B595" s="481"/>
      <c r="C595" s="482"/>
      <c r="D595" s="482"/>
      <c r="E595" s="483"/>
      <c r="F595" s="482"/>
      <c r="G595" s="483"/>
      <c r="H595" s="483"/>
      <c r="I595" s="483"/>
      <c r="J595" s="483"/>
      <c r="K595" s="481"/>
    </row>
    <row r="596" spans="2:11" ht="15">
      <c r="B596" s="481"/>
      <c r="C596" s="482"/>
      <c r="D596" s="482"/>
      <c r="E596" s="485"/>
      <c r="F596" s="482"/>
      <c r="G596" s="483"/>
      <c r="H596" s="483"/>
      <c r="I596" s="483"/>
      <c r="J596" s="483"/>
      <c r="K596" s="481"/>
    </row>
    <row r="597" spans="2:11" ht="15">
      <c r="B597" s="481"/>
      <c r="C597" s="482"/>
      <c r="D597" s="482"/>
      <c r="E597" s="483"/>
      <c r="F597" s="482"/>
      <c r="G597" s="483"/>
      <c r="H597" s="483"/>
      <c r="I597" s="483"/>
      <c r="J597" s="483"/>
      <c r="K597" s="484"/>
    </row>
    <row r="598" spans="2:11" ht="15">
      <c r="B598" s="481"/>
      <c r="C598" s="482"/>
      <c r="D598" s="482"/>
      <c r="E598" s="485"/>
      <c r="F598" s="482"/>
      <c r="G598" s="483"/>
      <c r="H598" s="483"/>
      <c r="I598" s="483"/>
      <c r="J598" s="483"/>
      <c r="K598" s="481"/>
    </row>
    <row r="599" spans="2:11" ht="15">
      <c r="B599" s="481"/>
      <c r="C599" s="482"/>
      <c r="D599" s="482"/>
      <c r="E599" s="485"/>
      <c r="F599" s="482"/>
      <c r="G599" s="483"/>
      <c r="H599" s="483"/>
      <c r="I599" s="483"/>
      <c r="J599" s="483"/>
      <c r="K599" s="481"/>
    </row>
    <row r="600" spans="2:11" ht="15">
      <c r="B600" s="481"/>
      <c r="C600" s="482"/>
      <c r="D600" s="482"/>
      <c r="E600" s="483"/>
      <c r="F600" s="482"/>
      <c r="G600" s="483"/>
      <c r="H600" s="483"/>
      <c r="I600" s="483"/>
      <c r="J600" s="483"/>
      <c r="K600" s="481"/>
    </row>
    <row r="601" spans="2:11" ht="15">
      <c r="B601" s="481"/>
      <c r="C601" s="482"/>
      <c r="D601" s="482"/>
      <c r="E601" s="485"/>
      <c r="F601" s="482"/>
      <c r="G601" s="483"/>
      <c r="H601" s="483"/>
      <c r="I601" s="483"/>
      <c r="J601" s="483"/>
      <c r="K601" s="481"/>
    </row>
    <row r="602" spans="2:11" ht="15">
      <c r="B602" s="481"/>
      <c r="C602" s="482"/>
      <c r="D602" s="482"/>
      <c r="E602" s="485"/>
      <c r="F602" s="482"/>
      <c r="G602" s="483"/>
      <c r="H602" s="483"/>
      <c r="I602" s="483"/>
      <c r="J602" s="483"/>
      <c r="K602" s="481"/>
    </row>
    <row r="603" spans="2:11" ht="15">
      <c r="B603" s="481"/>
      <c r="C603" s="482"/>
      <c r="D603" s="482"/>
      <c r="E603" s="483"/>
      <c r="F603" s="482"/>
      <c r="G603" s="483"/>
      <c r="H603" s="483"/>
      <c r="I603" s="483"/>
      <c r="J603" s="483"/>
      <c r="K603" s="484"/>
    </row>
    <row r="604" spans="2:11" ht="15">
      <c r="B604" s="481"/>
      <c r="C604" s="482"/>
      <c r="D604" s="482"/>
      <c r="E604" s="485"/>
      <c r="F604" s="482"/>
      <c r="G604" s="483"/>
      <c r="H604" s="483"/>
      <c r="I604" s="483"/>
      <c r="J604" s="483"/>
      <c r="K604" s="481"/>
    </row>
    <row r="605" spans="2:11" ht="15">
      <c r="B605" s="481"/>
      <c r="C605" s="482"/>
      <c r="D605" s="482"/>
      <c r="E605" s="485"/>
      <c r="F605" s="482"/>
      <c r="G605" s="483"/>
      <c r="H605" s="483"/>
      <c r="I605" s="483"/>
      <c r="J605" s="483"/>
      <c r="K605" s="481"/>
    </row>
    <row r="606" spans="2:11" ht="15">
      <c r="B606" s="481"/>
      <c r="C606" s="482"/>
      <c r="D606" s="482"/>
      <c r="E606" s="485"/>
      <c r="F606" s="482"/>
      <c r="G606" s="483"/>
      <c r="H606" s="483"/>
      <c r="I606" s="483"/>
      <c r="J606" s="483"/>
      <c r="K606" s="481"/>
    </row>
    <row r="607" spans="2:11" ht="15">
      <c r="B607" s="481"/>
      <c r="C607" s="482"/>
      <c r="D607" s="482"/>
      <c r="E607" s="485"/>
      <c r="F607" s="482"/>
      <c r="G607" s="483"/>
      <c r="H607" s="483"/>
      <c r="I607" s="483"/>
      <c r="J607" s="483"/>
      <c r="K607" s="481"/>
    </row>
    <row r="608" spans="2:11" ht="15">
      <c r="B608" s="481"/>
      <c r="C608" s="482"/>
      <c r="D608" s="482"/>
      <c r="E608" s="485"/>
      <c r="F608" s="482"/>
      <c r="G608" s="483"/>
      <c r="H608" s="483"/>
      <c r="I608" s="483"/>
      <c r="J608" s="483"/>
      <c r="K608" s="481"/>
    </row>
    <row r="609" spans="2:11" ht="15">
      <c r="B609" s="481"/>
      <c r="C609" s="482"/>
      <c r="D609" s="482"/>
      <c r="E609" s="483"/>
      <c r="F609" s="482"/>
      <c r="G609" s="483"/>
      <c r="H609" s="483"/>
      <c r="I609" s="483"/>
      <c r="J609" s="483"/>
      <c r="K609" s="481"/>
    </row>
    <row r="610" spans="2:11" ht="15">
      <c r="B610" s="481"/>
      <c r="C610" s="482"/>
      <c r="D610" s="482"/>
      <c r="E610" s="485"/>
      <c r="F610" s="482"/>
      <c r="G610" s="483"/>
      <c r="H610" s="483"/>
      <c r="I610" s="483"/>
      <c r="J610" s="483"/>
      <c r="K610" s="481"/>
    </row>
    <row r="611" spans="2:11" ht="15">
      <c r="B611" s="481"/>
      <c r="C611" s="482"/>
      <c r="D611" s="482"/>
      <c r="E611" s="485"/>
      <c r="F611" s="482"/>
      <c r="G611" s="483"/>
      <c r="H611" s="483"/>
      <c r="I611" s="483"/>
      <c r="J611" s="483"/>
      <c r="K611" s="481"/>
    </row>
    <row r="612" spans="2:11" ht="15">
      <c r="B612" s="481"/>
      <c r="C612" s="482"/>
      <c r="D612" s="482"/>
      <c r="E612" s="485"/>
      <c r="F612" s="482"/>
      <c r="G612" s="483"/>
      <c r="H612" s="483"/>
      <c r="I612" s="483"/>
      <c r="J612" s="483"/>
      <c r="K612" s="481"/>
    </row>
    <row r="613" spans="2:11" ht="15">
      <c r="B613" s="481"/>
      <c r="C613" s="482"/>
      <c r="D613" s="482"/>
      <c r="E613" s="483"/>
      <c r="F613" s="482"/>
      <c r="G613" s="483"/>
      <c r="H613" s="483"/>
      <c r="I613" s="483"/>
      <c r="J613" s="483"/>
      <c r="K613" s="484"/>
    </row>
    <row r="614" spans="2:11" ht="15">
      <c r="B614" s="481"/>
      <c r="C614" s="482"/>
      <c r="D614" s="482"/>
      <c r="E614" s="485"/>
      <c r="F614" s="482"/>
      <c r="G614" s="483"/>
      <c r="H614" s="483"/>
      <c r="I614" s="483"/>
      <c r="J614" s="483"/>
      <c r="K614" s="481"/>
    </row>
    <row r="615" spans="2:11" ht="15">
      <c r="B615" s="481"/>
      <c r="C615" s="482"/>
      <c r="D615" s="482"/>
      <c r="E615" s="485"/>
      <c r="F615" s="482"/>
      <c r="G615" s="483"/>
      <c r="H615" s="483"/>
      <c r="I615" s="483"/>
      <c r="J615" s="483"/>
      <c r="K615" s="481"/>
    </row>
    <row r="616" spans="2:11" ht="15">
      <c r="B616" s="481"/>
      <c r="C616" s="482"/>
      <c r="D616" s="482"/>
      <c r="E616" s="485"/>
      <c r="F616" s="482"/>
      <c r="G616" s="483"/>
      <c r="H616" s="483"/>
      <c r="I616" s="483"/>
      <c r="J616" s="483"/>
      <c r="K616" s="481"/>
    </row>
    <row r="617" spans="2:11" ht="15">
      <c r="B617" s="481"/>
      <c r="C617" s="482"/>
      <c r="D617" s="482"/>
      <c r="E617" s="483"/>
      <c r="F617" s="482"/>
      <c r="G617" s="483"/>
      <c r="H617" s="483"/>
      <c r="I617" s="483"/>
      <c r="J617" s="483"/>
      <c r="K617" s="481"/>
    </row>
    <row r="618" spans="2:11" ht="15">
      <c r="B618" s="481"/>
      <c r="C618" s="482"/>
      <c r="D618" s="482"/>
      <c r="E618" s="483"/>
      <c r="F618" s="482"/>
      <c r="G618" s="483"/>
      <c r="H618" s="483"/>
      <c r="I618" s="483"/>
      <c r="J618" s="483"/>
      <c r="K618" s="481"/>
    </row>
    <row r="619" spans="2:11" ht="15">
      <c r="B619" s="481"/>
      <c r="C619" s="482"/>
      <c r="D619" s="482"/>
      <c r="E619" s="485"/>
      <c r="F619" s="482"/>
      <c r="G619" s="483"/>
      <c r="H619" s="483"/>
      <c r="I619" s="483"/>
      <c r="J619" s="483"/>
      <c r="K619" s="484"/>
    </row>
    <row r="620" spans="2:11" ht="15">
      <c r="B620" s="481"/>
      <c r="C620" s="482"/>
      <c r="D620" s="482"/>
      <c r="E620" s="485"/>
      <c r="F620" s="482"/>
      <c r="G620" s="483"/>
      <c r="H620" s="483"/>
      <c r="I620" s="483"/>
      <c r="J620" s="483"/>
      <c r="K620" s="481"/>
    </row>
    <row r="621" spans="2:11" ht="15">
      <c r="B621" s="481"/>
      <c r="C621" s="482"/>
      <c r="D621" s="482"/>
      <c r="E621" s="485"/>
      <c r="F621" s="482"/>
      <c r="G621" s="483"/>
      <c r="H621" s="483"/>
      <c r="I621" s="483"/>
      <c r="J621" s="483"/>
      <c r="K621" s="481"/>
    </row>
    <row r="622" spans="2:11" ht="15">
      <c r="B622" s="481"/>
      <c r="C622" s="482"/>
      <c r="D622" s="482"/>
      <c r="E622" s="485"/>
      <c r="F622" s="482"/>
      <c r="G622" s="483"/>
      <c r="H622" s="483"/>
      <c r="I622" s="483"/>
      <c r="J622" s="483"/>
      <c r="K622" s="481"/>
    </row>
    <row r="623" spans="2:11" ht="15">
      <c r="B623" s="481"/>
      <c r="C623" s="482"/>
      <c r="D623" s="482"/>
      <c r="E623" s="485"/>
      <c r="F623" s="482"/>
      <c r="G623" s="483"/>
      <c r="H623" s="483"/>
      <c r="I623" s="483"/>
      <c r="J623" s="483"/>
      <c r="K623" s="481"/>
    </row>
    <row r="624" spans="2:11" ht="15">
      <c r="B624" s="481"/>
      <c r="C624" s="482"/>
      <c r="D624" s="482"/>
      <c r="E624" s="485"/>
      <c r="F624" s="482"/>
      <c r="G624" s="483"/>
      <c r="H624" s="483"/>
      <c r="I624" s="483"/>
      <c r="J624" s="483"/>
      <c r="K624" s="481"/>
    </row>
    <row r="625" spans="2:11" ht="15">
      <c r="B625" s="481"/>
      <c r="C625" s="482"/>
      <c r="D625" s="482"/>
      <c r="E625" s="485"/>
      <c r="F625" s="482"/>
      <c r="G625" s="483"/>
      <c r="H625" s="483"/>
      <c r="I625" s="483"/>
      <c r="J625" s="483"/>
      <c r="K625" s="481"/>
    </row>
    <row r="626" spans="2:11" ht="15">
      <c r="B626" s="481"/>
      <c r="C626" s="482"/>
      <c r="D626" s="482"/>
      <c r="E626" s="485"/>
      <c r="F626" s="482"/>
      <c r="G626" s="483"/>
      <c r="H626" s="483"/>
      <c r="I626" s="483"/>
      <c r="J626" s="483"/>
      <c r="K626" s="481"/>
    </row>
    <row r="627" spans="2:11" ht="15">
      <c r="B627" s="481"/>
      <c r="C627" s="482"/>
      <c r="D627" s="482"/>
      <c r="E627" s="483"/>
      <c r="F627" s="482"/>
      <c r="G627" s="483"/>
      <c r="H627" s="483"/>
      <c r="I627" s="483"/>
      <c r="J627" s="483"/>
      <c r="K627" s="484"/>
    </row>
    <row r="628" spans="2:11" ht="15">
      <c r="B628" s="481"/>
      <c r="C628" s="482"/>
      <c r="D628" s="482"/>
      <c r="E628" s="483"/>
      <c r="F628" s="482"/>
      <c r="G628" s="483"/>
      <c r="H628" s="483"/>
      <c r="I628" s="483"/>
      <c r="J628" s="483"/>
      <c r="K628" s="481"/>
    </row>
    <row r="629" spans="2:11" ht="15">
      <c r="B629" s="481"/>
      <c r="C629" s="482"/>
      <c r="D629" s="482"/>
      <c r="E629" s="485"/>
      <c r="F629" s="482"/>
      <c r="G629" s="483"/>
      <c r="H629" s="483"/>
      <c r="I629" s="483"/>
      <c r="J629" s="483"/>
      <c r="K629" s="481"/>
    </row>
    <row r="630" spans="2:11" ht="15">
      <c r="B630" s="481"/>
      <c r="C630" s="482"/>
      <c r="D630" s="482"/>
      <c r="E630" s="485"/>
      <c r="F630" s="482"/>
      <c r="G630" s="483"/>
      <c r="H630" s="483"/>
      <c r="I630" s="483"/>
      <c r="J630" s="483"/>
      <c r="K630" s="481"/>
    </row>
    <row r="631" spans="2:11" ht="15">
      <c r="B631" s="481"/>
      <c r="C631" s="482"/>
      <c r="D631" s="482"/>
      <c r="E631" s="483"/>
      <c r="F631" s="482"/>
      <c r="G631" s="483"/>
      <c r="H631" s="483"/>
      <c r="I631" s="483"/>
      <c r="J631" s="483"/>
      <c r="K631" s="481"/>
    </row>
    <row r="632" spans="2:11" ht="15">
      <c r="B632" s="481"/>
      <c r="C632" s="482"/>
      <c r="D632" s="482"/>
      <c r="E632" s="485"/>
      <c r="F632" s="482"/>
      <c r="G632" s="483"/>
      <c r="H632" s="483"/>
      <c r="I632" s="483"/>
      <c r="J632" s="483"/>
      <c r="K632" s="481"/>
    </row>
    <row r="633" spans="2:11" ht="15">
      <c r="B633" s="481"/>
      <c r="C633" s="482"/>
      <c r="D633" s="482"/>
      <c r="E633" s="485"/>
      <c r="F633" s="482"/>
      <c r="G633" s="483"/>
      <c r="H633" s="483"/>
      <c r="I633" s="483"/>
      <c r="J633" s="483"/>
      <c r="K633" s="481"/>
    </row>
    <row r="634" spans="2:11" ht="15">
      <c r="B634" s="481"/>
      <c r="C634" s="482"/>
      <c r="D634" s="482"/>
      <c r="E634" s="485"/>
      <c r="F634" s="482"/>
      <c r="G634" s="483"/>
      <c r="H634" s="483"/>
      <c r="I634" s="483"/>
      <c r="J634" s="483"/>
      <c r="K634" s="481"/>
    </row>
    <row r="635" spans="2:11" ht="15">
      <c r="B635" s="481"/>
      <c r="C635" s="482"/>
      <c r="D635" s="482"/>
      <c r="E635" s="485"/>
      <c r="F635" s="482"/>
      <c r="G635" s="483"/>
      <c r="H635" s="483"/>
      <c r="I635" s="483"/>
      <c r="J635" s="483"/>
      <c r="K635" s="481"/>
    </row>
    <row r="636" spans="2:11" ht="15">
      <c r="B636" s="481"/>
      <c r="C636" s="482"/>
      <c r="D636" s="482"/>
      <c r="E636" s="485"/>
      <c r="F636" s="482"/>
      <c r="G636" s="483"/>
      <c r="H636" s="483"/>
      <c r="I636" s="483"/>
      <c r="J636" s="483"/>
      <c r="K636" s="481"/>
    </row>
    <row r="637" spans="2:11" ht="15">
      <c r="B637" s="481"/>
      <c r="C637" s="482"/>
      <c r="D637" s="482"/>
      <c r="E637" s="485"/>
      <c r="F637" s="482"/>
      <c r="G637" s="483"/>
      <c r="H637" s="483"/>
      <c r="I637" s="483"/>
      <c r="J637" s="483"/>
      <c r="K637" s="481"/>
    </row>
    <row r="638" spans="2:11" ht="15">
      <c r="B638" s="481"/>
      <c r="C638" s="482"/>
      <c r="D638" s="482"/>
      <c r="E638" s="485"/>
      <c r="F638" s="482"/>
      <c r="G638" s="483"/>
      <c r="H638" s="483"/>
      <c r="I638" s="483"/>
      <c r="J638" s="483"/>
      <c r="K638" s="481"/>
    </row>
    <row r="639" spans="2:11" ht="15">
      <c r="B639" s="481"/>
      <c r="C639" s="482"/>
      <c r="D639" s="482"/>
      <c r="E639" s="485"/>
      <c r="F639" s="482"/>
      <c r="G639" s="483"/>
      <c r="H639" s="483"/>
      <c r="I639" s="483"/>
      <c r="J639" s="483"/>
      <c r="K639" s="481"/>
    </row>
    <row r="640" spans="2:11" ht="15">
      <c r="B640" s="481"/>
      <c r="C640" s="482"/>
      <c r="D640" s="482"/>
      <c r="E640" s="483"/>
      <c r="F640" s="482"/>
      <c r="G640" s="483"/>
      <c r="H640" s="483"/>
      <c r="I640" s="483"/>
      <c r="J640" s="483"/>
      <c r="K640" s="481"/>
    </row>
    <row r="641" spans="2:11" ht="15">
      <c r="B641" s="481"/>
      <c r="C641" s="482"/>
      <c r="D641" s="482"/>
      <c r="E641" s="485"/>
      <c r="F641" s="482"/>
      <c r="G641" s="483"/>
      <c r="H641" s="483"/>
      <c r="I641" s="483"/>
      <c r="J641" s="483"/>
      <c r="K641" s="481"/>
    </row>
    <row r="642" spans="2:11" ht="15">
      <c r="B642" s="481"/>
      <c r="C642" s="482"/>
      <c r="D642" s="482"/>
      <c r="E642" s="485"/>
      <c r="F642" s="482"/>
      <c r="G642" s="483"/>
      <c r="H642" s="483"/>
      <c r="I642" s="483"/>
      <c r="J642" s="483"/>
      <c r="K642" s="481"/>
    </row>
    <row r="643" spans="2:11" ht="15">
      <c r="B643" s="481"/>
      <c r="C643" s="482"/>
      <c r="D643" s="482"/>
      <c r="E643" s="485"/>
      <c r="F643" s="482"/>
      <c r="G643" s="483"/>
      <c r="H643" s="483"/>
      <c r="I643" s="483"/>
      <c r="J643" s="483"/>
      <c r="K643" s="481"/>
    </row>
    <row r="644" spans="2:11" ht="15">
      <c r="B644" s="481"/>
      <c r="C644" s="482"/>
      <c r="D644" s="482"/>
      <c r="E644" s="485"/>
      <c r="F644" s="482"/>
      <c r="G644" s="483"/>
      <c r="H644" s="483"/>
      <c r="I644" s="483"/>
      <c r="J644" s="483"/>
      <c r="K644" s="481"/>
    </row>
    <row r="645" spans="2:11" ht="15">
      <c r="B645" s="481"/>
      <c r="C645" s="482"/>
      <c r="D645" s="482"/>
      <c r="E645" s="485"/>
      <c r="F645" s="482"/>
      <c r="G645" s="483"/>
      <c r="H645" s="483"/>
      <c r="I645" s="483"/>
      <c r="J645" s="483"/>
      <c r="K645" s="481"/>
    </row>
    <row r="646" spans="2:11" ht="15">
      <c r="B646" s="481"/>
      <c r="C646" s="482"/>
      <c r="D646" s="482"/>
      <c r="E646" s="485"/>
      <c r="F646" s="482"/>
      <c r="G646" s="483"/>
      <c r="H646" s="483"/>
      <c r="I646" s="483"/>
      <c r="J646" s="483"/>
      <c r="K646" s="481"/>
    </row>
    <row r="647" spans="2:11" ht="15">
      <c r="B647" s="481"/>
      <c r="C647" s="482"/>
      <c r="D647" s="482"/>
      <c r="E647" s="483"/>
      <c r="F647" s="482"/>
      <c r="G647" s="483"/>
      <c r="H647" s="483"/>
      <c r="I647" s="483"/>
      <c r="J647" s="483"/>
      <c r="K647" s="484"/>
    </row>
    <row r="648" spans="2:11" ht="15">
      <c r="B648" s="481"/>
      <c r="C648" s="482"/>
      <c r="D648" s="482"/>
      <c r="E648" s="485"/>
      <c r="F648" s="482"/>
      <c r="G648" s="483"/>
      <c r="H648" s="483"/>
      <c r="I648" s="483"/>
      <c r="J648" s="483"/>
      <c r="K648" s="481"/>
    </row>
    <row r="649" spans="2:11" ht="15">
      <c r="B649" s="481"/>
      <c r="C649" s="482"/>
      <c r="D649" s="482"/>
      <c r="E649" s="485"/>
      <c r="F649" s="482"/>
      <c r="G649" s="483"/>
      <c r="H649" s="483"/>
      <c r="I649" s="483"/>
      <c r="J649" s="483"/>
      <c r="K649" s="481"/>
    </row>
    <row r="650" spans="2:11" ht="15">
      <c r="B650" s="481"/>
      <c r="C650" s="482"/>
      <c r="D650" s="482"/>
      <c r="E650" s="485"/>
      <c r="F650" s="482"/>
      <c r="G650" s="483"/>
      <c r="H650" s="483"/>
      <c r="I650" s="483"/>
      <c r="J650" s="483"/>
      <c r="K650" s="481"/>
    </row>
    <row r="651" spans="2:11" ht="15">
      <c r="B651" s="481"/>
      <c r="C651" s="482"/>
      <c r="D651" s="482"/>
      <c r="E651" s="483"/>
      <c r="F651" s="482"/>
      <c r="G651" s="483"/>
      <c r="H651" s="483"/>
      <c r="I651" s="483"/>
      <c r="J651" s="483"/>
      <c r="K651" s="481"/>
    </row>
    <row r="652" spans="2:11" ht="15">
      <c r="B652" s="481"/>
      <c r="C652" s="482"/>
      <c r="D652" s="482"/>
      <c r="E652" s="485"/>
      <c r="F652" s="482"/>
      <c r="G652" s="483"/>
      <c r="H652" s="483"/>
      <c r="I652" s="483"/>
      <c r="J652" s="483"/>
      <c r="K652" s="481"/>
    </row>
    <row r="653" spans="2:11" ht="15">
      <c r="B653" s="481"/>
      <c r="C653" s="482"/>
      <c r="D653" s="482"/>
      <c r="E653" s="485"/>
      <c r="F653" s="482"/>
      <c r="G653" s="483"/>
      <c r="H653" s="483"/>
      <c r="I653" s="483"/>
      <c r="J653" s="483"/>
      <c r="K653" s="481"/>
    </row>
    <row r="654" spans="2:11" ht="15">
      <c r="B654" s="481"/>
      <c r="C654" s="482"/>
      <c r="D654" s="482"/>
      <c r="E654" s="483"/>
      <c r="F654" s="482"/>
      <c r="G654" s="483"/>
      <c r="H654" s="483"/>
      <c r="I654" s="483"/>
      <c r="J654" s="483"/>
      <c r="K654" s="484"/>
    </row>
    <row r="655" spans="2:11" ht="15">
      <c r="B655" s="481"/>
      <c r="C655" s="482"/>
      <c r="D655" s="482"/>
      <c r="E655" s="485"/>
      <c r="F655" s="482"/>
      <c r="G655" s="483"/>
      <c r="H655" s="483"/>
      <c r="I655" s="483"/>
      <c r="J655" s="483"/>
      <c r="K655" s="481"/>
    </row>
    <row r="656" spans="2:11" ht="15">
      <c r="B656" s="481"/>
      <c r="C656" s="482"/>
      <c r="D656" s="482"/>
      <c r="E656" s="485"/>
      <c r="F656" s="482"/>
      <c r="G656" s="483"/>
      <c r="H656" s="483"/>
      <c r="I656" s="483"/>
      <c r="J656" s="483"/>
      <c r="K656" s="481"/>
    </row>
    <row r="657" spans="2:11" ht="15">
      <c r="B657" s="481"/>
      <c r="C657" s="482"/>
      <c r="D657" s="482"/>
      <c r="E657" s="485"/>
      <c r="F657" s="482"/>
      <c r="G657" s="483"/>
      <c r="H657" s="483"/>
      <c r="I657" s="483"/>
      <c r="J657" s="483"/>
      <c r="K657" s="481"/>
    </row>
    <row r="658" spans="2:11" ht="15">
      <c r="B658" s="481"/>
      <c r="C658" s="482"/>
      <c r="D658" s="482"/>
      <c r="E658" s="485"/>
      <c r="F658" s="482"/>
      <c r="G658" s="483"/>
      <c r="H658" s="483"/>
      <c r="I658" s="483"/>
      <c r="J658" s="483"/>
      <c r="K658" s="481"/>
    </row>
    <row r="659" spans="2:11" ht="15">
      <c r="B659" s="481"/>
      <c r="C659" s="482"/>
      <c r="D659" s="482"/>
      <c r="E659" s="485"/>
      <c r="F659" s="482"/>
      <c r="G659" s="483"/>
      <c r="H659" s="483"/>
      <c r="I659" s="483"/>
      <c r="J659" s="483"/>
      <c r="K659" s="481"/>
    </row>
    <row r="660" spans="2:11" ht="15">
      <c r="B660" s="481"/>
      <c r="C660" s="482"/>
      <c r="D660" s="482"/>
      <c r="E660" s="485"/>
      <c r="F660" s="482"/>
      <c r="G660" s="483"/>
      <c r="H660" s="483"/>
      <c r="I660" s="483"/>
      <c r="J660" s="483"/>
      <c r="K660" s="481"/>
    </row>
    <row r="661" spans="2:11" ht="15">
      <c r="B661" s="481"/>
      <c r="C661" s="482"/>
      <c r="D661" s="482"/>
      <c r="E661" s="485"/>
      <c r="F661" s="482"/>
      <c r="G661" s="483"/>
      <c r="H661" s="483"/>
      <c r="I661" s="483"/>
      <c r="J661" s="483"/>
      <c r="K661" s="481"/>
    </row>
    <row r="662" spans="2:11" ht="15">
      <c r="B662" s="481"/>
      <c r="C662" s="482"/>
      <c r="D662" s="482"/>
      <c r="E662" s="485"/>
      <c r="F662" s="482"/>
      <c r="G662" s="483"/>
      <c r="H662" s="483"/>
      <c r="I662" s="483"/>
      <c r="J662" s="483"/>
      <c r="K662" s="481"/>
    </row>
    <row r="663" spans="2:11" ht="15">
      <c r="B663" s="481"/>
      <c r="C663" s="482"/>
      <c r="D663" s="482"/>
      <c r="E663" s="485"/>
      <c r="F663" s="482"/>
      <c r="G663" s="483"/>
      <c r="H663" s="483"/>
      <c r="I663" s="483"/>
      <c r="J663" s="483"/>
      <c r="K663" s="481"/>
    </row>
    <row r="664" spans="2:11" ht="15">
      <c r="B664" s="481"/>
      <c r="C664" s="482"/>
      <c r="D664" s="482"/>
      <c r="E664" s="485"/>
      <c r="F664" s="482"/>
      <c r="G664" s="483"/>
      <c r="H664" s="483"/>
      <c r="I664" s="483"/>
      <c r="J664" s="483"/>
      <c r="K664" s="481"/>
    </row>
    <row r="665" spans="2:11" ht="15">
      <c r="B665" s="481"/>
      <c r="C665" s="482"/>
      <c r="D665" s="482"/>
      <c r="E665" s="485"/>
      <c r="F665" s="482"/>
      <c r="G665" s="483"/>
      <c r="H665" s="483"/>
      <c r="I665" s="483"/>
      <c r="J665" s="483"/>
      <c r="K665" s="481"/>
    </row>
    <row r="666" spans="2:11" ht="15">
      <c r="B666" s="481"/>
      <c r="C666" s="482"/>
      <c r="D666" s="482"/>
      <c r="E666" s="485"/>
      <c r="F666" s="482"/>
      <c r="G666" s="483"/>
      <c r="H666" s="483"/>
      <c r="I666" s="483"/>
      <c r="J666" s="483"/>
      <c r="K666" s="481"/>
    </row>
    <row r="667" spans="2:11" ht="15">
      <c r="B667" s="481"/>
      <c r="C667" s="482"/>
      <c r="D667" s="482"/>
      <c r="E667" s="485"/>
      <c r="F667" s="482"/>
      <c r="G667" s="483"/>
      <c r="H667" s="483"/>
      <c r="I667" s="483"/>
      <c r="J667" s="483"/>
      <c r="K667" s="481"/>
    </row>
    <row r="668" spans="2:11" ht="15">
      <c r="B668" s="481"/>
      <c r="C668" s="482"/>
      <c r="D668" s="482"/>
      <c r="E668" s="485"/>
      <c r="F668" s="482"/>
      <c r="G668" s="483"/>
      <c r="H668" s="483"/>
      <c r="I668" s="483"/>
      <c r="J668" s="483"/>
      <c r="K668" s="481"/>
    </row>
    <row r="669" spans="2:11" ht="15">
      <c r="B669" s="481"/>
      <c r="C669" s="482"/>
      <c r="D669" s="482"/>
      <c r="E669" s="485"/>
      <c r="F669" s="482"/>
      <c r="G669" s="483"/>
      <c r="H669" s="483"/>
      <c r="I669" s="483"/>
      <c r="J669" s="483"/>
      <c r="K669" s="481"/>
    </row>
    <row r="670" spans="2:11" ht="15">
      <c r="B670" s="481"/>
      <c r="C670" s="482"/>
      <c r="D670" s="482"/>
      <c r="E670" s="485"/>
      <c r="F670" s="482"/>
      <c r="G670" s="483"/>
      <c r="H670" s="483"/>
      <c r="I670" s="483"/>
      <c r="J670" s="483"/>
      <c r="K670" s="481"/>
    </row>
    <row r="671" spans="2:11" ht="15">
      <c r="B671" s="481"/>
      <c r="C671" s="482"/>
      <c r="D671" s="482"/>
      <c r="E671" s="485"/>
      <c r="F671" s="482"/>
      <c r="G671" s="483"/>
      <c r="H671" s="483"/>
      <c r="I671" s="483"/>
      <c r="J671" s="483"/>
      <c r="K671" s="481"/>
    </row>
    <row r="672" spans="2:11" ht="15">
      <c r="B672" s="481"/>
      <c r="C672" s="482"/>
      <c r="D672" s="482"/>
      <c r="E672" s="485"/>
      <c r="F672" s="482"/>
      <c r="G672" s="483"/>
      <c r="H672" s="483"/>
      <c r="I672" s="483"/>
      <c r="J672" s="483"/>
      <c r="K672" s="481"/>
    </row>
    <row r="673" spans="2:11" ht="15">
      <c r="B673" s="481"/>
      <c r="C673" s="482"/>
      <c r="D673" s="482"/>
      <c r="E673" s="485"/>
      <c r="F673" s="482"/>
      <c r="G673" s="483"/>
      <c r="H673" s="483"/>
      <c r="I673" s="483"/>
      <c r="J673" s="483"/>
      <c r="K673" s="481"/>
    </row>
    <row r="674" spans="2:11" ht="15">
      <c r="B674" s="481"/>
      <c r="C674" s="482"/>
      <c r="D674" s="482"/>
      <c r="E674" s="485"/>
      <c r="F674" s="482"/>
      <c r="G674" s="483"/>
      <c r="H674" s="483"/>
      <c r="I674" s="483"/>
      <c r="J674" s="483"/>
      <c r="K674" s="481"/>
    </row>
    <row r="675" spans="2:11" ht="15">
      <c r="B675" s="481"/>
      <c r="C675" s="482"/>
      <c r="D675" s="482"/>
      <c r="E675" s="485"/>
      <c r="F675" s="482"/>
      <c r="G675" s="483"/>
      <c r="H675" s="483"/>
      <c r="I675" s="483"/>
      <c r="J675" s="483"/>
      <c r="K675" s="481"/>
    </row>
    <row r="676" spans="2:11" ht="15">
      <c r="B676" s="481"/>
      <c r="C676" s="482"/>
      <c r="D676" s="482"/>
      <c r="E676" s="483"/>
      <c r="F676" s="482"/>
      <c r="G676" s="483"/>
      <c r="H676" s="483"/>
      <c r="I676" s="483"/>
      <c r="J676" s="483"/>
      <c r="K676" s="481"/>
    </row>
    <row r="677" spans="2:11" ht="15">
      <c r="B677" s="481"/>
      <c r="C677" s="482"/>
      <c r="D677" s="482"/>
      <c r="E677" s="485"/>
      <c r="F677" s="482"/>
      <c r="G677" s="483"/>
      <c r="H677" s="483"/>
      <c r="I677" s="483"/>
      <c r="J677" s="483"/>
      <c r="K677" s="481"/>
    </row>
    <row r="678" spans="2:11" ht="15">
      <c r="B678" s="481"/>
      <c r="C678" s="482"/>
      <c r="D678" s="482"/>
      <c r="E678" s="485"/>
      <c r="F678" s="482"/>
      <c r="G678" s="483"/>
      <c r="H678" s="483"/>
      <c r="I678" s="483"/>
      <c r="J678" s="483"/>
      <c r="K678" s="481"/>
    </row>
    <row r="679" spans="2:11" ht="15">
      <c r="B679" s="481"/>
      <c r="C679" s="482"/>
      <c r="D679" s="482"/>
      <c r="E679" s="485"/>
      <c r="F679" s="482"/>
      <c r="G679" s="483"/>
      <c r="H679" s="483"/>
      <c r="I679" s="483"/>
      <c r="J679" s="483"/>
      <c r="K679" s="481"/>
    </row>
    <row r="680" spans="2:11" ht="15">
      <c r="B680" s="481"/>
      <c r="C680" s="482"/>
      <c r="D680" s="482"/>
      <c r="E680" s="483"/>
      <c r="F680" s="482"/>
      <c r="G680" s="483"/>
      <c r="H680" s="483"/>
      <c r="I680" s="483"/>
      <c r="J680" s="483"/>
      <c r="K680" s="484"/>
    </row>
    <row r="681" spans="2:11" ht="15">
      <c r="B681" s="481"/>
      <c r="C681" s="482"/>
      <c r="D681" s="482"/>
      <c r="E681" s="485"/>
      <c r="F681" s="482"/>
      <c r="G681" s="483"/>
      <c r="H681" s="483"/>
      <c r="I681" s="483"/>
      <c r="J681" s="483"/>
      <c r="K681" s="481"/>
    </row>
    <row r="682" spans="2:11" ht="15">
      <c r="B682" s="481"/>
      <c r="C682" s="482"/>
      <c r="D682" s="482"/>
      <c r="E682" s="483"/>
      <c r="F682" s="482"/>
      <c r="G682" s="483"/>
      <c r="H682" s="483"/>
      <c r="I682" s="483"/>
      <c r="J682" s="483"/>
      <c r="K682" s="484"/>
    </row>
    <row r="683" spans="2:11" ht="15">
      <c r="B683" s="481"/>
      <c r="C683" s="482"/>
      <c r="D683" s="482"/>
      <c r="E683" s="485"/>
      <c r="F683" s="482"/>
      <c r="G683" s="483"/>
      <c r="H683" s="483"/>
      <c r="I683" s="483"/>
      <c r="J683" s="483"/>
      <c r="K683" s="481"/>
    </row>
    <row r="684" spans="2:11" ht="15">
      <c r="B684" s="481"/>
      <c r="C684" s="482"/>
      <c r="D684" s="482"/>
      <c r="E684" s="485"/>
      <c r="F684" s="482"/>
      <c r="G684" s="483"/>
      <c r="H684" s="483"/>
      <c r="I684" s="483"/>
      <c r="J684" s="483"/>
      <c r="K684" s="481"/>
    </row>
    <row r="685" spans="2:11" ht="15">
      <c r="B685" s="481"/>
      <c r="C685" s="482"/>
      <c r="D685" s="482"/>
      <c r="E685" s="485"/>
      <c r="F685" s="482"/>
      <c r="G685" s="483"/>
      <c r="H685" s="483"/>
      <c r="I685" s="483"/>
      <c r="J685" s="483"/>
      <c r="K685" s="481"/>
    </row>
    <row r="686" spans="2:11" ht="15">
      <c r="B686" s="481"/>
      <c r="C686" s="482"/>
      <c r="D686" s="482"/>
      <c r="E686" s="485"/>
      <c r="F686" s="482"/>
      <c r="G686" s="483"/>
      <c r="H686" s="483"/>
      <c r="I686" s="483"/>
      <c r="J686" s="483"/>
      <c r="K686" s="481"/>
    </row>
    <row r="687" spans="2:11" ht="15">
      <c r="B687" s="484"/>
      <c r="C687" s="482"/>
      <c r="D687" s="482"/>
      <c r="E687" s="485"/>
      <c r="F687" s="482"/>
      <c r="G687" s="485"/>
      <c r="H687" s="485"/>
      <c r="I687" s="485"/>
      <c r="J687" s="485"/>
      <c r="K687" s="481"/>
    </row>
    <row r="688" spans="2:11" ht="15">
      <c r="B688" s="484"/>
      <c r="C688" s="482"/>
      <c r="D688" s="482"/>
      <c r="E688" s="485"/>
      <c r="F688" s="482"/>
      <c r="G688" s="485"/>
      <c r="H688" s="485"/>
      <c r="I688" s="485"/>
      <c r="J688" s="485"/>
      <c r="K688" s="481"/>
    </row>
  </sheetData>
  <mergeCells count="1">
    <mergeCell ref="B2:K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C124F-5360-4622-AFDD-B207061EFDC4}">
  <dimension ref="B1:E55"/>
  <sheetViews>
    <sheetView workbookViewId="0">
      <selection activeCell="H30" sqref="H30"/>
    </sheetView>
  </sheetViews>
  <sheetFormatPr defaultRowHeight="12.75"/>
  <sheetData>
    <row r="1" spans="2:5" s="23" customFormat="1"/>
    <row r="2" spans="2:5" s="23" customFormat="1" ht="13.5" thickBot="1"/>
    <row r="3" spans="2:5" s="23" customFormat="1">
      <c r="B3" s="502" t="s">
        <v>425</v>
      </c>
      <c r="C3" s="517"/>
      <c r="D3" s="517"/>
      <c r="E3" s="518"/>
    </row>
    <row r="4" spans="2:5" s="23" customFormat="1">
      <c r="B4" s="519"/>
      <c r="C4" s="520"/>
      <c r="D4" s="520"/>
      <c r="E4" s="521"/>
    </row>
    <row r="5" spans="2:5" s="23" customFormat="1" ht="13.5" thickBot="1">
      <c r="B5" s="522"/>
      <c r="C5" s="523"/>
      <c r="D5" s="523"/>
      <c r="E5" s="524"/>
    </row>
    <row r="6" spans="2:5" s="23" customFormat="1"/>
    <row r="7" spans="2:5" s="23" customFormat="1"/>
    <row r="8" spans="2:5" s="23" customFormat="1"/>
    <row r="9" spans="2:5" s="23" customFormat="1"/>
    <row r="10" spans="2:5" s="23" customFormat="1"/>
    <row r="11" spans="2:5" s="23" customFormat="1"/>
    <row r="12" spans="2:5" s="23" customFormat="1"/>
    <row r="13" spans="2:5" s="23" customFormat="1"/>
    <row r="14" spans="2:5" s="23" customFormat="1"/>
    <row r="15" spans="2:5" s="23" customFormat="1"/>
    <row r="16" spans="2:5" s="23" customFormat="1"/>
    <row r="17" s="23" customFormat="1"/>
    <row r="18" s="23" customFormat="1"/>
    <row r="19" s="23" customFormat="1"/>
    <row r="20" s="23" customFormat="1"/>
    <row r="21" s="23" customFormat="1"/>
    <row r="22" s="23" customFormat="1"/>
    <row r="23" s="23" customFormat="1"/>
    <row r="24" s="23" customFormat="1"/>
    <row r="25" s="23" customFormat="1"/>
    <row r="26" s="23" customFormat="1"/>
    <row r="27" s="23" customFormat="1"/>
    <row r="28" s="23" customFormat="1"/>
    <row r="29" s="23" customFormat="1"/>
    <row r="30" s="23" customFormat="1"/>
    <row r="31" s="23" customFormat="1"/>
    <row r="32"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23" customFormat="1"/>
    <row r="50" s="23" customFormat="1"/>
    <row r="51" s="23" customFormat="1"/>
    <row r="52" s="23" customFormat="1"/>
    <row r="53" s="23" customFormat="1"/>
    <row r="54" s="23" customFormat="1"/>
    <row r="55" s="23" customFormat="1"/>
  </sheetData>
  <mergeCells count="1">
    <mergeCell ref="B3:E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C27FB-F6B0-4FFE-812A-FAF3505E7529}">
  <sheetPr>
    <tabColor theme="3"/>
    <outlinePr summaryBelow="0" summaryRight="0"/>
  </sheetPr>
  <dimension ref="A1:M223"/>
  <sheetViews>
    <sheetView showGridLines="0" zoomScaleNormal="100" workbookViewId="0">
      <pane ySplit="6" topLeftCell="A7" activePane="bottomLeft" state="frozen"/>
      <selection pane="bottomLeft" activeCell="I36" sqref="I36"/>
      <selection activeCell="D69" sqref="D69"/>
    </sheetView>
  </sheetViews>
  <sheetFormatPr defaultColWidth="8.85546875" defaultRowHeight="12.75"/>
  <cols>
    <col min="1" max="1" width="3" style="19" customWidth="1"/>
    <col min="2" max="2" width="57" style="19" bestFit="1" customWidth="1"/>
    <col min="3" max="3" width="11.5703125" style="333" customWidth="1"/>
    <col min="4" max="4" width="12.42578125" style="19" customWidth="1"/>
    <col min="5" max="8" width="10.85546875" style="19" customWidth="1"/>
    <col min="9" max="9" width="45.85546875" style="19" customWidth="1"/>
    <col min="10" max="10" width="17.5703125" style="19" customWidth="1"/>
    <col min="11" max="11" width="18.140625" style="19" customWidth="1"/>
    <col min="12" max="12" width="16.5703125" style="19" customWidth="1"/>
    <col min="13" max="13" width="17.42578125" style="19" customWidth="1"/>
    <col min="14" max="16384" width="8.85546875" style="19"/>
  </cols>
  <sheetData>
    <row r="1" spans="2:13" s="332" customFormat="1" ht="20.25">
      <c r="B1" s="330" t="s">
        <v>48</v>
      </c>
      <c r="C1" s="331"/>
    </row>
    <row r="2" spans="2:13">
      <c r="B2" s="60" t="s">
        <v>49</v>
      </c>
      <c r="I2" s="136" t="s">
        <v>50</v>
      </c>
    </row>
    <row r="3" spans="2:13">
      <c r="B3" s="60"/>
      <c r="I3" s="334" t="s">
        <v>51</v>
      </c>
    </row>
    <row r="4" spans="2:13">
      <c r="I4" s="335" t="s">
        <v>52</v>
      </c>
    </row>
    <row r="6" spans="2:13">
      <c r="C6" s="336" t="s">
        <v>53</v>
      </c>
      <c r="D6" s="336">
        <v>2022</v>
      </c>
      <c r="E6" s="336">
        <v>2023</v>
      </c>
      <c r="F6" s="336">
        <v>2024</v>
      </c>
      <c r="G6" s="336">
        <v>2025</v>
      </c>
      <c r="H6" s="336">
        <v>2026</v>
      </c>
      <c r="I6" s="336" t="s">
        <v>54</v>
      </c>
      <c r="J6" s="337" t="s">
        <v>55</v>
      </c>
      <c r="K6" s="337" t="s">
        <v>56</v>
      </c>
      <c r="L6" s="337" t="s">
        <v>57</v>
      </c>
      <c r="M6" s="337" t="s">
        <v>58</v>
      </c>
    </row>
    <row r="7" spans="2:13" s="340" customFormat="1" ht="18">
      <c r="B7" s="338" t="s">
        <v>59</v>
      </c>
      <c r="C7" s="339"/>
    </row>
    <row r="8" spans="2:13" s="344" customFormat="1">
      <c r="B8" s="341" t="s">
        <v>60</v>
      </c>
      <c r="C8" s="342" t="s">
        <v>61</v>
      </c>
      <c r="D8" s="343">
        <f t="shared" ref="D8:H8" si="0">SUM(D9)</f>
        <v>0</v>
      </c>
      <c r="E8" s="343">
        <f t="shared" si="0"/>
        <v>0</v>
      </c>
      <c r="F8" s="343">
        <f t="shared" si="0"/>
        <v>0</v>
      </c>
      <c r="G8" s="343">
        <f t="shared" si="0"/>
        <v>0</v>
      </c>
      <c r="H8" s="343">
        <f t="shared" si="0"/>
        <v>0</v>
      </c>
      <c r="J8" s="345" t="str">
        <f t="shared" ref="J8:M9" si="1">IFERROR((E8-D8)/D8,"NA")</f>
        <v>NA</v>
      </c>
      <c r="K8" s="345" t="str">
        <f t="shared" si="1"/>
        <v>NA</v>
      </c>
      <c r="L8" s="345" t="str">
        <f t="shared" si="1"/>
        <v>NA</v>
      </c>
      <c r="M8" s="345" t="str">
        <f t="shared" si="1"/>
        <v>NA</v>
      </c>
    </row>
    <row r="9" spans="2:13">
      <c r="B9" s="50" t="s">
        <v>62</v>
      </c>
      <c r="C9" s="59" t="s">
        <v>61</v>
      </c>
      <c r="D9" s="352">
        <f>'Scope 1'!D8*PÄÄSTÖKERTOIMET!D7/1000</f>
        <v>0</v>
      </c>
      <c r="E9" s="352">
        <f>'Scope 1'!E8*PÄÄSTÖKERTOIMET!E7/1000</f>
        <v>0</v>
      </c>
      <c r="F9" s="352">
        <f>'Scope 1'!F8*PÄÄSTÖKERTOIMET!F7/1000</f>
        <v>0</v>
      </c>
      <c r="G9" s="352">
        <f>'Scope 1'!G8*PÄÄSTÖKERTOIMET!G7/1000</f>
        <v>0</v>
      </c>
      <c r="H9" s="352">
        <f>'Scope 1'!H8*PÄÄSTÖKERTOIMET!H7/1000</f>
        <v>0</v>
      </c>
      <c r="J9" s="347" t="str">
        <f t="shared" si="1"/>
        <v>NA</v>
      </c>
      <c r="K9" s="347" t="str">
        <f t="shared" si="1"/>
        <v>NA</v>
      </c>
      <c r="L9" s="347" t="str">
        <f t="shared" si="1"/>
        <v>NA</v>
      </c>
      <c r="M9" s="348" t="str">
        <f t="shared" si="1"/>
        <v>NA</v>
      </c>
    </row>
    <row r="10" spans="2:13">
      <c r="D10" s="349"/>
      <c r="E10" s="349"/>
      <c r="F10" s="349"/>
      <c r="G10" s="349"/>
      <c r="H10" s="349"/>
      <c r="J10" s="350"/>
      <c r="K10" s="350"/>
      <c r="L10" s="350"/>
    </row>
    <row r="11" spans="2:13" s="344" customFormat="1">
      <c r="B11" s="351" t="s">
        <v>63</v>
      </c>
      <c r="C11" s="342" t="s">
        <v>61</v>
      </c>
      <c r="D11" s="343">
        <f t="shared" ref="D11:H11" si="2">SUM(D12)</f>
        <v>0</v>
      </c>
      <c r="E11" s="343">
        <f t="shared" si="2"/>
        <v>0</v>
      </c>
      <c r="F11" s="343"/>
      <c r="G11" s="343">
        <f t="shared" si="2"/>
        <v>0</v>
      </c>
      <c r="H11" s="343">
        <f t="shared" si="2"/>
        <v>0</v>
      </c>
      <c r="J11" s="345" t="str">
        <f t="shared" ref="J11:M12" si="3">IFERROR((E11-D11)/D11,"NA")</f>
        <v>NA</v>
      </c>
      <c r="K11" s="345" t="str">
        <f t="shared" si="3"/>
        <v>NA</v>
      </c>
      <c r="L11" s="345" t="str">
        <f t="shared" si="3"/>
        <v>NA</v>
      </c>
      <c r="M11" s="345" t="str">
        <f t="shared" si="3"/>
        <v>NA</v>
      </c>
    </row>
    <row r="12" spans="2:13">
      <c r="B12" s="50" t="s">
        <v>64</v>
      </c>
      <c r="C12" s="59" t="s">
        <v>61</v>
      </c>
      <c r="D12" s="352">
        <f>'Scope 1'!D31*PÄÄSTÖKERTOIMET!D9/1000</f>
        <v>0</v>
      </c>
      <c r="E12" s="352">
        <f>'Scope 1'!E31*PÄÄSTÖKERTOIMET!E9/1000</f>
        <v>0</v>
      </c>
      <c r="F12" s="352">
        <f>'Scope 1'!F31*PÄÄSTÖKERTOIMET!F9/1000</f>
        <v>0</v>
      </c>
      <c r="G12" s="352">
        <f>'Scope 1'!G31*PÄÄSTÖKERTOIMET!G9/1000</f>
        <v>0</v>
      </c>
      <c r="H12" s="352">
        <f>'Scope 1'!H31*PÄÄSTÖKERTOIMET!H9/1000</f>
        <v>0</v>
      </c>
      <c r="J12" s="347" t="str">
        <f t="shared" si="3"/>
        <v>NA</v>
      </c>
      <c r="K12" s="347" t="str">
        <f t="shared" si="3"/>
        <v>NA</v>
      </c>
      <c r="L12" s="347" t="str">
        <f t="shared" si="3"/>
        <v>NA</v>
      </c>
      <c r="M12" s="347" t="str">
        <f t="shared" si="3"/>
        <v>NA</v>
      </c>
    </row>
    <row r="13" spans="2:13">
      <c r="D13" s="349"/>
      <c r="E13" s="349"/>
      <c r="F13" s="349"/>
      <c r="G13" s="349"/>
      <c r="H13" s="349"/>
      <c r="J13" s="350"/>
      <c r="K13" s="350"/>
      <c r="L13" s="350"/>
    </row>
    <row r="14" spans="2:13" s="356" customFormat="1">
      <c r="B14" s="353" t="s">
        <v>65</v>
      </c>
      <c r="C14" s="354" t="s">
        <v>61</v>
      </c>
      <c r="D14" s="355">
        <f t="shared" ref="D14:H14" si="4">SUM(D8,D11)</f>
        <v>0</v>
      </c>
      <c r="E14" s="355">
        <f t="shared" si="4"/>
        <v>0</v>
      </c>
      <c r="F14" s="355">
        <f t="shared" si="4"/>
        <v>0</v>
      </c>
      <c r="G14" s="355">
        <f t="shared" si="4"/>
        <v>0</v>
      </c>
      <c r="H14" s="355">
        <f t="shared" si="4"/>
        <v>0</v>
      </c>
      <c r="J14" s="357" t="str">
        <f t="shared" ref="J14:M14" si="5">IFERROR((E14-D14)/D14,"NA")</f>
        <v>NA</v>
      </c>
      <c r="K14" s="357" t="str">
        <f t="shared" si="5"/>
        <v>NA</v>
      </c>
      <c r="L14" s="357" t="str">
        <f t="shared" si="5"/>
        <v>NA</v>
      </c>
      <c r="M14" s="357" t="str">
        <f t="shared" si="5"/>
        <v>NA</v>
      </c>
    </row>
    <row r="15" spans="2:13">
      <c r="D15" s="349"/>
      <c r="E15" s="349"/>
      <c r="F15" s="349"/>
      <c r="G15" s="349"/>
      <c r="H15" s="349"/>
    </row>
    <row r="16" spans="2:13" s="358" customFormat="1">
      <c r="B16" s="356" t="s">
        <v>66</v>
      </c>
      <c r="C16" s="354" t="s">
        <v>67</v>
      </c>
      <c r="D16" s="355">
        <f t="shared" ref="D16:H16" si="6">SUM(D17)</f>
        <v>0</v>
      </c>
      <c r="E16" s="355">
        <f t="shared" si="6"/>
        <v>0</v>
      </c>
      <c r="F16" s="355">
        <f t="shared" si="6"/>
        <v>0</v>
      </c>
      <c r="G16" s="355">
        <f t="shared" si="6"/>
        <v>0</v>
      </c>
      <c r="H16" s="355">
        <f t="shared" si="6"/>
        <v>0</v>
      </c>
      <c r="J16" s="357" t="str">
        <f t="shared" ref="J16:M17" si="7">IFERROR((E16-D16)/D16,"NA")</f>
        <v>NA</v>
      </c>
      <c r="K16" s="357" t="str">
        <f t="shared" si="7"/>
        <v>NA</v>
      </c>
      <c r="L16" s="357" t="str">
        <f t="shared" si="7"/>
        <v>NA</v>
      </c>
      <c r="M16" s="357" t="str">
        <f t="shared" si="7"/>
        <v>NA</v>
      </c>
    </row>
    <row r="17" spans="2:13">
      <c r="B17" s="50" t="s">
        <v>62</v>
      </c>
      <c r="C17" s="59" t="s">
        <v>67</v>
      </c>
      <c r="D17" s="442">
        <f>'Scope 1'!D8*PÄÄSTÖKERTOIMET!D11/1000</f>
        <v>0</v>
      </c>
      <c r="E17" s="442">
        <f>'Scope 1'!E8*PÄÄSTÖKERTOIMET!E11/1000</f>
        <v>0</v>
      </c>
      <c r="F17" s="442">
        <f>'Scope 1'!F8*PÄÄSTÖKERTOIMET!F11/1000</f>
        <v>0</v>
      </c>
      <c r="G17" s="442">
        <f>'Scope 1'!G8*PÄÄSTÖKERTOIMET!G11/1000</f>
        <v>0</v>
      </c>
      <c r="H17" s="442">
        <f>'Scope 1'!H8*PÄÄSTÖKERTOIMET!H11/1000</f>
        <v>0</v>
      </c>
      <c r="J17" s="347" t="str">
        <f t="shared" si="7"/>
        <v>NA</v>
      </c>
      <c r="K17" s="347" t="str">
        <f t="shared" si="7"/>
        <v>NA</v>
      </c>
      <c r="L17" s="347" t="str">
        <f t="shared" si="7"/>
        <v>NA</v>
      </c>
      <c r="M17" s="347" t="str">
        <f t="shared" si="7"/>
        <v>NA</v>
      </c>
    </row>
    <row r="19" spans="2:13" s="361" customFormat="1" ht="18">
      <c r="B19" s="359" t="s">
        <v>68</v>
      </c>
      <c r="C19" s="360"/>
    </row>
    <row r="20" spans="2:13" s="362" customFormat="1">
      <c r="B20" s="362" t="s">
        <v>69</v>
      </c>
      <c r="C20" s="363" t="s">
        <v>61</v>
      </c>
      <c r="D20" s="364">
        <f>SUM(D21)</f>
        <v>0</v>
      </c>
      <c r="E20" s="364">
        <f t="shared" ref="E20:H20" si="8">SUM(E21)</f>
        <v>0</v>
      </c>
      <c r="F20" s="364">
        <f t="shared" si="8"/>
        <v>0</v>
      </c>
      <c r="G20" s="364">
        <f t="shared" si="8"/>
        <v>0</v>
      </c>
      <c r="H20" s="364">
        <f t="shared" si="8"/>
        <v>0</v>
      </c>
      <c r="J20" s="365" t="str">
        <f t="shared" ref="J20:M21" si="9">IFERROR((E20-D20)/D20,"NA")</f>
        <v>NA</v>
      </c>
      <c r="K20" s="365" t="str">
        <f t="shared" si="9"/>
        <v>NA</v>
      </c>
      <c r="L20" s="365" t="str">
        <f t="shared" si="9"/>
        <v>NA</v>
      </c>
      <c r="M20" s="365" t="str">
        <f t="shared" si="9"/>
        <v>NA</v>
      </c>
    </row>
    <row r="21" spans="2:13" s="22" customFormat="1">
      <c r="B21" s="366" t="s">
        <v>70</v>
      </c>
      <c r="C21" s="59" t="s">
        <v>61</v>
      </c>
      <c r="D21" s="443">
        <f>'Scope 2'!D11*PÄÄSTÖKERTOIMET!D15/10^6</f>
        <v>0</v>
      </c>
      <c r="E21" s="443">
        <f>'Scope 2'!E12*3.5*PÄÄSTÖKERTOIMET!E16*PÄÄSTÖKERTOIMET!E17/10^6</f>
        <v>0</v>
      </c>
      <c r="F21" s="443">
        <f>'Scope 2'!F12*3.5*PÄÄSTÖKERTOIMET!F16*PÄÄSTÖKERTOIMET!F17/10^6</f>
        <v>0</v>
      </c>
      <c r="G21" s="443">
        <f>'Scope 2'!G12*3.5*PÄÄSTÖKERTOIMET!G16*PÄÄSTÖKERTOIMET!G17/10^6</f>
        <v>0</v>
      </c>
      <c r="H21" s="443">
        <f>'Scope 2'!H12*3.5*PÄÄSTÖKERTOIMET!H16*PÄÄSTÖKERTOIMET!H17/10^6</f>
        <v>0</v>
      </c>
      <c r="J21" s="347" t="str">
        <f t="shared" si="9"/>
        <v>NA</v>
      </c>
      <c r="K21" s="347" t="str">
        <f t="shared" si="9"/>
        <v>NA</v>
      </c>
      <c r="L21" s="347" t="str">
        <f t="shared" si="9"/>
        <v>NA</v>
      </c>
      <c r="M21" s="347" t="str">
        <f t="shared" si="9"/>
        <v>NA</v>
      </c>
    </row>
    <row r="22" spans="2:13" s="22" customFormat="1">
      <c r="B22" s="367"/>
      <c r="C22" s="24"/>
      <c r="D22" s="368"/>
      <c r="E22" s="369"/>
      <c r="F22" s="369"/>
      <c r="G22" s="369"/>
      <c r="H22" s="369"/>
      <c r="J22" s="370"/>
      <c r="K22" s="370"/>
      <c r="L22" s="370"/>
      <c r="M22" s="370"/>
    </row>
    <row r="23" spans="2:13" s="362" customFormat="1">
      <c r="B23" s="362" t="s">
        <v>71</v>
      </c>
      <c r="C23" s="363" t="s">
        <v>61</v>
      </c>
      <c r="D23" s="364">
        <f>SUM(D24)</f>
        <v>0</v>
      </c>
      <c r="E23" s="364">
        <f t="shared" ref="E23:H23" si="10">SUM(E24)</f>
        <v>0</v>
      </c>
      <c r="F23" s="364">
        <f t="shared" si="10"/>
        <v>0</v>
      </c>
      <c r="G23" s="364">
        <f t="shared" si="10"/>
        <v>0</v>
      </c>
      <c r="H23" s="364">
        <f t="shared" si="10"/>
        <v>0</v>
      </c>
      <c r="J23" s="365" t="str">
        <f t="shared" ref="J23:M24" si="11">IFERROR((E23-D23)/D23,"NA")</f>
        <v>NA</v>
      </c>
      <c r="K23" s="365" t="str">
        <f t="shared" si="11"/>
        <v>NA</v>
      </c>
      <c r="L23" s="365" t="str">
        <f t="shared" si="11"/>
        <v>NA</v>
      </c>
      <c r="M23" s="365" t="str">
        <f t="shared" si="11"/>
        <v>NA</v>
      </c>
    </row>
    <row r="24" spans="2:13" s="22" customFormat="1">
      <c r="B24" s="366" t="s">
        <v>70</v>
      </c>
      <c r="C24" s="59" t="s">
        <v>61</v>
      </c>
      <c r="D24" s="444">
        <f>'Scope 2'!D11*PÄÄSTÖKERTOIMET!D19/10^6</f>
        <v>0</v>
      </c>
      <c r="E24" s="444">
        <f>'Scope 2'!E12*3.5*PÄÄSTÖKERTOIMET!E21*PÄÄSTÖKERTOIMET!E19/10^6</f>
        <v>0</v>
      </c>
      <c r="F24" s="444">
        <f>'Scope 2'!F12*3.5*PÄÄSTÖKERTOIMET!F21*PÄÄSTÖKERTOIMET!F19/10^6</f>
        <v>0</v>
      </c>
      <c r="G24" s="444">
        <f>'Scope 2'!G12*3.5*PÄÄSTÖKERTOIMET!G21*PÄÄSTÖKERTOIMET!G19/10^6</f>
        <v>0</v>
      </c>
      <c r="H24" s="444">
        <f>'Scope 2'!H12*3.5*PÄÄSTÖKERTOIMET!H21*PÄÄSTÖKERTOIMET!H19/10^6</f>
        <v>0</v>
      </c>
      <c r="J24" s="347" t="str">
        <f t="shared" si="11"/>
        <v>NA</v>
      </c>
      <c r="K24" s="347" t="str">
        <f t="shared" si="11"/>
        <v>NA</v>
      </c>
      <c r="L24" s="347" t="str">
        <f t="shared" si="11"/>
        <v>NA</v>
      </c>
      <c r="M24" s="347" t="str">
        <f t="shared" si="11"/>
        <v>NA</v>
      </c>
    </row>
    <row r="25" spans="2:13">
      <c r="D25" s="371"/>
      <c r="E25" s="372"/>
      <c r="F25" s="372"/>
      <c r="G25" s="372"/>
      <c r="H25" s="372"/>
    </row>
    <row r="26" spans="2:13" s="362" customFormat="1">
      <c r="B26" s="362" t="s">
        <v>72</v>
      </c>
      <c r="C26" s="363" t="s">
        <v>61</v>
      </c>
      <c r="D26" s="364">
        <f>SUM(D27)</f>
        <v>0</v>
      </c>
      <c r="E26" s="364">
        <f t="shared" ref="E26:H26" si="12">SUM(E27)</f>
        <v>0</v>
      </c>
      <c r="F26" s="364">
        <f t="shared" si="12"/>
        <v>0</v>
      </c>
      <c r="G26" s="364">
        <f t="shared" si="12"/>
        <v>0</v>
      </c>
      <c r="H26" s="364">
        <f t="shared" si="12"/>
        <v>0</v>
      </c>
      <c r="J26" s="365" t="str">
        <f t="shared" ref="J26:M27" si="13">IFERROR((E26-D26)/D26,"NA")</f>
        <v>NA</v>
      </c>
      <c r="K26" s="365" t="str">
        <f t="shared" si="13"/>
        <v>NA</v>
      </c>
      <c r="L26" s="365" t="str">
        <f t="shared" si="13"/>
        <v>NA</v>
      </c>
      <c r="M26" s="365" t="str">
        <f t="shared" si="13"/>
        <v>NA</v>
      </c>
    </row>
    <row r="27" spans="2:13" s="22" customFormat="1">
      <c r="B27" s="366" t="s">
        <v>70</v>
      </c>
      <c r="C27" s="59" t="s">
        <v>61</v>
      </c>
      <c r="D27" s="499">
        <f>'Scope 2'!D31*PÄÄSTÖKERTOIMET!D24/10^6</f>
        <v>0</v>
      </c>
      <c r="E27" s="445">
        <f>'Scope 2'!E32*3.5*PÄÄSTÖKERTOIMET!E21*PÄÄSTÖKERTOIMET!E22/10^6</f>
        <v>0</v>
      </c>
      <c r="F27" s="445">
        <f>'Scope 2'!F32*3.5*PÄÄSTÖKERTOIMET!F21*PÄÄSTÖKERTOIMET!F22/10^6</f>
        <v>0</v>
      </c>
      <c r="G27" s="445">
        <f>'Scope 2'!G32*3.5*PÄÄSTÖKERTOIMET!G21*PÄÄSTÖKERTOIMET!G22/10^6</f>
        <v>0</v>
      </c>
      <c r="H27" s="445">
        <f>'Scope 2'!H32*3.5*PÄÄSTÖKERTOIMET!H21*PÄÄSTÖKERTOIMET!H22/10^6</f>
        <v>0</v>
      </c>
      <c r="J27" s="347" t="str">
        <f t="shared" si="13"/>
        <v>NA</v>
      </c>
      <c r="K27" s="347" t="str">
        <f t="shared" si="13"/>
        <v>NA</v>
      </c>
      <c r="L27" s="347" t="str">
        <f t="shared" si="13"/>
        <v>NA</v>
      </c>
      <c r="M27" s="347" t="str">
        <f t="shared" si="13"/>
        <v>NA</v>
      </c>
    </row>
    <row r="28" spans="2:13" s="22" customFormat="1">
      <c r="B28" s="367"/>
      <c r="C28" s="333"/>
      <c r="D28" s="368"/>
      <c r="E28" s="369"/>
      <c r="F28" s="369"/>
      <c r="G28" s="369"/>
      <c r="H28" s="369"/>
      <c r="J28" s="370"/>
      <c r="K28" s="370"/>
      <c r="L28" s="370"/>
      <c r="M28" s="370"/>
    </row>
    <row r="29" spans="2:13" s="362" customFormat="1">
      <c r="B29" s="362" t="s">
        <v>73</v>
      </c>
      <c r="C29" s="363" t="s">
        <v>61</v>
      </c>
      <c r="D29" s="364">
        <f>SUM(D30)</f>
        <v>0</v>
      </c>
      <c r="E29" s="364">
        <f t="shared" ref="E29:H29" si="14">SUM(E30)</f>
        <v>0</v>
      </c>
      <c r="F29" s="364">
        <f t="shared" si="14"/>
        <v>0</v>
      </c>
      <c r="G29" s="364">
        <f t="shared" si="14"/>
        <v>0</v>
      </c>
      <c r="H29" s="364">
        <f t="shared" si="14"/>
        <v>0</v>
      </c>
      <c r="J29" s="365" t="str">
        <f t="shared" ref="J29:M30" si="15">IFERROR((E29-D29)/D29,"NA")</f>
        <v>NA</v>
      </c>
      <c r="K29" s="365" t="str">
        <f t="shared" si="15"/>
        <v>NA</v>
      </c>
      <c r="L29" s="365" t="str">
        <f t="shared" si="15"/>
        <v>NA</v>
      </c>
      <c r="M29" s="365" t="str">
        <f t="shared" si="15"/>
        <v>NA</v>
      </c>
    </row>
    <row r="30" spans="2:13" s="22" customFormat="1">
      <c r="B30" s="366" t="s">
        <v>70</v>
      </c>
      <c r="C30" s="59" t="s">
        <v>61</v>
      </c>
      <c r="D30" s="444">
        <f>'Scope 2'!D31*PÄÄSTÖKERTOIMET!D24/10^6</f>
        <v>0</v>
      </c>
      <c r="E30" s="444">
        <f>'Scope 2'!E32*3.5*PÄÄSTÖKERTOIMET!E21*PÄÄSTÖKERTOIMET!E24/10^6</f>
        <v>0</v>
      </c>
      <c r="F30" s="444">
        <f>'Scope 2'!F32*3.5*PÄÄSTÖKERTOIMET!F21*PÄÄSTÖKERTOIMET!F24/10^6</f>
        <v>0</v>
      </c>
      <c r="G30" s="444">
        <f>'Scope 2'!G32*3.5*PÄÄSTÖKERTOIMET!G21*PÄÄSTÖKERTOIMET!G24/10^6</f>
        <v>0</v>
      </c>
      <c r="H30" s="444">
        <f>'Scope 2'!H32*3.5*PÄÄSTÖKERTOIMET!H21*PÄÄSTÖKERTOIMET!H24/10^6</f>
        <v>0</v>
      </c>
      <c r="J30" s="347" t="str">
        <f t="shared" si="15"/>
        <v>NA</v>
      </c>
      <c r="K30" s="347" t="str">
        <f t="shared" si="15"/>
        <v>NA</v>
      </c>
      <c r="L30" s="347" t="str">
        <f t="shared" si="15"/>
        <v>NA</v>
      </c>
      <c r="M30" s="347" t="str">
        <f t="shared" si="15"/>
        <v>NA</v>
      </c>
    </row>
    <row r="31" spans="2:13">
      <c r="B31" s="367"/>
      <c r="D31" s="373"/>
      <c r="E31" s="373"/>
      <c r="F31" s="373"/>
      <c r="G31" s="373"/>
      <c r="H31" s="373"/>
      <c r="J31" s="374"/>
      <c r="K31" s="374"/>
      <c r="L31" s="374"/>
      <c r="M31" s="375"/>
    </row>
    <row r="32" spans="2:13" s="379" customFormat="1">
      <c r="B32" s="376" t="s">
        <v>74</v>
      </c>
      <c r="C32" s="377" t="s">
        <v>61</v>
      </c>
      <c r="D32" s="378">
        <f>SUM(D20,D26)</f>
        <v>0</v>
      </c>
      <c r="E32" s="378">
        <f t="shared" ref="E32:H32" si="16">SUM(E20,E26)</f>
        <v>0</v>
      </c>
      <c r="F32" s="378">
        <f t="shared" si="16"/>
        <v>0</v>
      </c>
      <c r="G32" s="378">
        <f t="shared" si="16"/>
        <v>0</v>
      </c>
      <c r="H32" s="378">
        <f t="shared" si="16"/>
        <v>0</v>
      </c>
      <c r="J32" s="380" t="str">
        <f t="shared" ref="J32:M33" si="17">IFERROR((E32-D32)/D32,"NA")</f>
        <v>NA</v>
      </c>
      <c r="K32" s="380" t="str">
        <f t="shared" si="17"/>
        <v>NA</v>
      </c>
      <c r="L32" s="380" t="str">
        <f t="shared" si="17"/>
        <v>NA</v>
      </c>
      <c r="M32" s="380" t="str">
        <f t="shared" si="17"/>
        <v>NA</v>
      </c>
    </row>
    <row r="33" spans="1:13" s="379" customFormat="1">
      <c r="B33" s="376" t="s">
        <v>75</v>
      </c>
      <c r="C33" s="377" t="s">
        <v>61</v>
      </c>
      <c r="D33" s="378">
        <f>SUM(D23,D29)</f>
        <v>0</v>
      </c>
      <c r="E33" s="378">
        <f t="shared" ref="E33:H33" si="18">SUM(E23,E29)</f>
        <v>0</v>
      </c>
      <c r="F33" s="378">
        <f t="shared" si="18"/>
        <v>0</v>
      </c>
      <c r="G33" s="378">
        <f t="shared" si="18"/>
        <v>0</v>
      </c>
      <c r="H33" s="378">
        <f t="shared" si="18"/>
        <v>0</v>
      </c>
      <c r="J33" s="380" t="str">
        <f t="shared" si="17"/>
        <v>NA</v>
      </c>
      <c r="K33" s="380" t="str">
        <f t="shared" si="17"/>
        <v>NA</v>
      </c>
      <c r="L33" s="380" t="str">
        <f t="shared" si="17"/>
        <v>NA</v>
      </c>
      <c r="M33" s="380" t="str">
        <f t="shared" si="17"/>
        <v>NA</v>
      </c>
    </row>
    <row r="35" spans="1:13" s="384" customFormat="1" ht="18">
      <c r="A35" s="381"/>
      <c r="B35" s="382" t="s">
        <v>76</v>
      </c>
      <c r="C35" s="383"/>
    </row>
    <row r="36" spans="1:13">
      <c r="A36" s="22"/>
      <c r="B36" s="22"/>
      <c r="D36" s="385"/>
      <c r="E36" s="385"/>
      <c r="F36" s="385"/>
      <c r="G36" s="385"/>
      <c r="H36" s="385"/>
    </row>
    <row r="37" spans="1:13" s="386" customFormat="1" ht="21.75" customHeight="1">
      <c r="B37" s="387" t="s">
        <v>17</v>
      </c>
      <c r="C37" s="388" t="s">
        <v>61</v>
      </c>
      <c r="D37" s="389">
        <f>SUM(D39:D44,D46:D48,D50:D50)</f>
        <v>0</v>
      </c>
      <c r="E37" s="389">
        <f>SUM(E39:E44,E46:E48,E50:E50)</f>
        <v>0</v>
      </c>
      <c r="F37" s="389">
        <f>SUM(F39:F44,F46:F48,F50:F50)</f>
        <v>0</v>
      </c>
      <c r="G37" s="389">
        <f>SUM(G39:G44,G46:G48,G50:G50)</f>
        <v>0</v>
      </c>
      <c r="H37" s="389">
        <f>SUM(H39:H44,H46:H48,H50:H50)</f>
        <v>0</v>
      </c>
      <c r="J37" s="390" t="str">
        <f t="shared" ref="J37:M50" si="19">IFERROR((E37-D37)/D37,"NA")</f>
        <v>NA</v>
      </c>
      <c r="K37" s="390" t="str">
        <f t="shared" si="19"/>
        <v>NA</v>
      </c>
      <c r="L37" s="390" t="str">
        <f t="shared" si="19"/>
        <v>NA</v>
      </c>
      <c r="M37" s="390" t="str">
        <f t="shared" si="19"/>
        <v>NA</v>
      </c>
    </row>
    <row r="38" spans="1:13">
      <c r="B38" s="18" t="s">
        <v>77</v>
      </c>
      <c r="C38" s="220"/>
      <c r="D38" s="391"/>
      <c r="E38" s="391"/>
      <c r="F38" s="391"/>
      <c r="G38" s="391"/>
      <c r="H38" s="391"/>
      <c r="J38" s="347" t="str">
        <f t="shared" si="19"/>
        <v>NA</v>
      </c>
      <c r="K38" s="347" t="str">
        <f t="shared" si="19"/>
        <v>NA</v>
      </c>
      <c r="L38" s="347" t="str">
        <f t="shared" si="19"/>
        <v>NA</v>
      </c>
      <c r="M38" s="347" t="str">
        <f t="shared" si="19"/>
        <v>NA</v>
      </c>
    </row>
    <row r="39" spans="1:13">
      <c r="B39" s="126" t="s">
        <v>78</v>
      </c>
      <c r="C39" s="59" t="s">
        <v>61</v>
      </c>
      <c r="D39" s="352">
        <f>'Kat. 1'!D7*PÄÄSTÖKERTOIMET!D28/1000</f>
        <v>0</v>
      </c>
      <c r="E39" s="352">
        <f>'Kat. 1'!E7*PÄÄSTÖKERTOIMET!E28/1000</f>
        <v>0</v>
      </c>
      <c r="F39" s="352">
        <f>'Kat. 1'!F7*PÄÄSTÖKERTOIMET!F28/1000</f>
        <v>0</v>
      </c>
      <c r="G39" s="352">
        <f>'Kat. 1'!G7*PÄÄSTÖKERTOIMET!G28/1000</f>
        <v>0</v>
      </c>
      <c r="H39" s="352">
        <f>'Kat. 1'!H7*PÄÄSTÖKERTOIMET!H28/1000</f>
        <v>0</v>
      </c>
      <c r="J39" s="347" t="str">
        <f t="shared" si="19"/>
        <v>NA</v>
      </c>
      <c r="K39" s="347" t="str">
        <f t="shared" si="19"/>
        <v>NA</v>
      </c>
      <c r="L39" s="347" t="str">
        <f t="shared" si="19"/>
        <v>NA</v>
      </c>
      <c r="M39" s="347" t="str">
        <f t="shared" si="19"/>
        <v>NA</v>
      </c>
    </row>
    <row r="40" spans="1:13">
      <c r="B40" s="126" t="s">
        <v>79</v>
      </c>
      <c r="C40" s="59" t="s">
        <v>61</v>
      </c>
      <c r="D40" s="352">
        <f>'Kat. 1'!D8*PÄÄSTÖKERTOIMET!D29/1000</f>
        <v>0</v>
      </c>
      <c r="E40" s="352">
        <f>'Kat. 1'!E8*PÄÄSTÖKERTOIMET!E29/1000</f>
        <v>0</v>
      </c>
      <c r="F40" s="352">
        <f>'Kat. 1'!F8*PÄÄSTÖKERTOIMET!F29/1000</f>
        <v>0</v>
      </c>
      <c r="G40" s="352">
        <f>'Kat. 1'!G8*PÄÄSTÖKERTOIMET!G29/1000</f>
        <v>0</v>
      </c>
      <c r="H40" s="352">
        <f>'Kat. 1'!H8*PÄÄSTÖKERTOIMET!H29/1000</f>
        <v>0</v>
      </c>
      <c r="J40" s="347" t="str">
        <f t="shared" si="19"/>
        <v>NA</v>
      </c>
      <c r="K40" s="347" t="str">
        <f t="shared" si="19"/>
        <v>NA</v>
      </c>
      <c r="L40" s="347" t="str">
        <f t="shared" si="19"/>
        <v>NA</v>
      </c>
      <c r="M40" s="347" t="str">
        <f t="shared" si="19"/>
        <v>NA</v>
      </c>
    </row>
    <row r="41" spans="1:13">
      <c r="B41" s="126" t="s">
        <v>80</v>
      </c>
      <c r="C41" s="59" t="s">
        <v>61</v>
      </c>
      <c r="D41" s="352">
        <f>'Kat. 1'!D9*PÄÄSTÖKERTOIMET!D30/1000</f>
        <v>0</v>
      </c>
      <c r="E41" s="352">
        <f>'Kat. 1'!E9*PÄÄSTÖKERTOIMET!E30/1000</f>
        <v>0</v>
      </c>
      <c r="F41" s="352">
        <f>'Kat. 1'!F9*PÄÄSTÖKERTOIMET!F30/1000</f>
        <v>0</v>
      </c>
      <c r="G41" s="352">
        <f>'Kat. 1'!G9*PÄÄSTÖKERTOIMET!G30/1000</f>
        <v>0</v>
      </c>
      <c r="H41" s="352">
        <f>'Kat. 1'!H9*PÄÄSTÖKERTOIMET!H30/1000</f>
        <v>0</v>
      </c>
      <c r="J41" s="347" t="str">
        <f t="shared" si="19"/>
        <v>NA</v>
      </c>
      <c r="K41" s="347" t="str">
        <f t="shared" si="19"/>
        <v>NA</v>
      </c>
      <c r="L41" s="347" t="str">
        <f t="shared" si="19"/>
        <v>NA</v>
      </c>
      <c r="M41" s="347" t="str">
        <f t="shared" si="19"/>
        <v>NA</v>
      </c>
    </row>
    <row r="42" spans="1:13">
      <c r="B42" s="126" t="s">
        <v>81</v>
      </c>
      <c r="C42" s="59" t="s">
        <v>61</v>
      </c>
      <c r="D42" s="352">
        <f>'Kat. 1'!D10*PÄÄSTÖKERTOIMET!D31/1000</f>
        <v>0</v>
      </c>
      <c r="E42" s="352">
        <f>'Kat. 1'!E10*PÄÄSTÖKERTOIMET!E31/1000</f>
        <v>0</v>
      </c>
      <c r="F42" s="352">
        <f>'Kat. 1'!F10*PÄÄSTÖKERTOIMET!F31/1000</f>
        <v>0</v>
      </c>
      <c r="G42" s="352">
        <f>'Kat. 1'!G10*PÄÄSTÖKERTOIMET!G31/1000</f>
        <v>0</v>
      </c>
      <c r="H42" s="352">
        <f>'Kat. 1'!H10*PÄÄSTÖKERTOIMET!H31/1000</f>
        <v>0</v>
      </c>
      <c r="J42" s="347" t="str">
        <f t="shared" si="19"/>
        <v>NA</v>
      </c>
      <c r="K42" s="347" t="str">
        <f t="shared" si="19"/>
        <v>NA</v>
      </c>
      <c r="L42" s="347" t="str">
        <f t="shared" si="19"/>
        <v>NA</v>
      </c>
      <c r="M42" s="347" t="str">
        <f t="shared" si="19"/>
        <v>NA</v>
      </c>
    </row>
    <row r="43" spans="1:13">
      <c r="B43" s="126" t="s">
        <v>82</v>
      </c>
      <c r="C43" s="59" t="s">
        <v>61</v>
      </c>
      <c r="D43" s="352">
        <f>'Kat. 1'!D11*PÄÄSTÖKERTOIMET!D32/1000</f>
        <v>0</v>
      </c>
      <c r="E43" s="352">
        <f>'Kat. 1'!E11*PÄÄSTÖKERTOIMET!E32/1000</f>
        <v>0</v>
      </c>
      <c r="F43" s="352">
        <f>'Kat. 1'!F11*PÄÄSTÖKERTOIMET!F32/1000</f>
        <v>0</v>
      </c>
      <c r="G43" s="352">
        <f>'Kat. 1'!G11*PÄÄSTÖKERTOIMET!G32/1000</f>
        <v>0</v>
      </c>
      <c r="H43" s="352">
        <f>'Kat. 1'!H11*PÄÄSTÖKERTOIMET!H32/1000</f>
        <v>0</v>
      </c>
      <c r="J43" s="347" t="str">
        <f t="shared" si="19"/>
        <v>NA</v>
      </c>
      <c r="K43" s="347" t="str">
        <f t="shared" si="19"/>
        <v>NA</v>
      </c>
      <c r="L43" s="347" t="str">
        <f t="shared" si="19"/>
        <v>NA</v>
      </c>
      <c r="M43" s="347" t="str">
        <f t="shared" si="19"/>
        <v>NA</v>
      </c>
    </row>
    <row r="44" spans="1:13">
      <c r="B44" s="126" t="s">
        <v>83</v>
      </c>
      <c r="C44" s="59" t="s">
        <v>61</v>
      </c>
      <c r="D44" s="352">
        <f>'Kat. 1'!D12*PÄÄSTÖKERTOIMET!D33/1000</f>
        <v>0</v>
      </c>
      <c r="E44" s="352">
        <f>'Kat. 1'!E12*PÄÄSTÖKERTOIMET!E33/1000</f>
        <v>0</v>
      </c>
      <c r="F44" s="352">
        <f>'Kat. 1'!F12*PÄÄSTÖKERTOIMET!F33/1000</f>
        <v>0</v>
      </c>
      <c r="G44" s="352">
        <f>'Kat. 1'!G12*PÄÄSTÖKERTOIMET!G33/1000</f>
        <v>0</v>
      </c>
      <c r="H44" s="352">
        <f>'Kat. 1'!H12*PÄÄSTÖKERTOIMET!H33/1000</f>
        <v>0</v>
      </c>
      <c r="J44" s="347" t="str">
        <f t="shared" si="19"/>
        <v>NA</v>
      </c>
      <c r="K44" s="347" t="str">
        <f t="shared" si="19"/>
        <v>NA</v>
      </c>
      <c r="L44" s="347" t="str">
        <f t="shared" si="19"/>
        <v>NA</v>
      </c>
      <c r="M44" s="347" t="str">
        <f t="shared" si="19"/>
        <v>NA</v>
      </c>
    </row>
    <row r="45" spans="1:13">
      <c r="B45" s="18" t="s">
        <v>84</v>
      </c>
      <c r="C45" s="220"/>
      <c r="D45" s="346"/>
      <c r="E45" s="346"/>
      <c r="F45" s="346"/>
      <c r="G45" s="346"/>
      <c r="H45" s="346"/>
      <c r="J45" s="347" t="str">
        <f t="shared" si="19"/>
        <v>NA</v>
      </c>
      <c r="K45" s="347" t="str">
        <f t="shared" si="19"/>
        <v>NA</v>
      </c>
      <c r="L45" s="347" t="str">
        <f t="shared" si="19"/>
        <v>NA</v>
      </c>
      <c r="M45" s="347" t="str">
        <f t="shared" si="19"/>
        <v>NA</v>
      </c>
    </row>
    <row r="46" spans="1:13">
      <c r="B46" s="126" t="s">
        <v>85</v>
      </c>
      <c r="C46" s="59" t="s">
        <v>61</v>
      </c>
      <c r="D46" s="352">
        <f>'Kat. 1'!D14*PÄÄSTÖKERTOIMET!D34/1000</f>
        <v>0</v>
      </c>
      <c r="E46" s="352">
        <f>'Kat. 1'!E14*PÄÄSTÖKERTOIMET!E34/1000</f>
        <v>0</v>
      </c>
      <c r="F46" s="352">
        <f>'Kat. 1'!F14*PÄÄSTÖKERTOIMET!F34/1000</f>
        <v>0</v>
      </c>
      <c r="G46" s="352">
        <f>'Kat. 1'!G14*PÄÄSTÖKERTOIMET!G34/1000</f>
        <v>0</v>
      </c>
      <c r="H46" s="352">
        <f>'Kat. 1'!H14*PÄÄSTÖKERTOIMET!H34/1000</f>
        <v>0</v>
      </c>
      <c r="J46" s="347" t="str">
        <f t="shared" si="19"/>
        <v>NA</v>
      </c>
      <c r="K46" s="347" t="str">
        <f t="shared" si="19"/>
        <v>NA</v>
      </c>
      <c r="L46" s="347" t="str">
        <f t="shared" si="19"/>
        <v>NA</v>
      </c>
      <c r="M46" s="347" t="str">
        <f t="shared" si="19"/>
        <v>NA</v>
      </c>
    </row>
    <row r="47" spans="1:13">
      <c r="B47" s="126" t="s">
        <v>86</v>
      </c>
      <c r="C47" s="59" t="s">
        <v>61</v>
      </c>
      <c r="D47" s="352">
        <f>'Kat. 1'!D15*PÄÄSTÖKERTOIMET!D37/1000</f>
        <v>0</v>
      </c>
      <c r="E47" s="352">
        <f>'Kat. 1'!E15*PÄÄSTÖKERTOIMET!E37/1000</f>
        <v>0</v>
      </c>
      <c r="F47" s="352">
        <f>'Kat. 1'!F15*PÄÄSTÖKERTOIMET!F37/1000</f>
        <v>0</v>
      </c>
      <c r="G47" s="352">
        <f>'Kat. 1'!G15*PÄÄSTÖKERTOIMET!G37/1000</f>
        <v>0</v>
      </c>
      <c r="H47" s="352">
        <f>'Kat. 1'!H15*PÄÄSTÖKERTOIMET!H37/1000</f>
        <v>0</v>
      </c>
      <c r="J47" s="347" t="str">
        <f t="shared" si="19"/>
        <v>NA</v>
      </c>
      <c r="K47" s="347" t="str">
        <f t="shared" si="19"/>
        <v>NA</v>
      </c>
      <c r="L47" s="347" t="str">
        <f t="shared" si="19"/>
        <v>NA</v>
      </c>
      <c r="M47" s="347" t="str">
        <f t="shared" si="19"/>
        <v>NA</v>
      </c>
    </row>
    <row r="48" spans="1:13">
      <c r="B48" s="392" t="s">
        <v>87</v>
      </c>
      <c r="C48" s="59" t="s">
        <v>61</v>
      </c>
      <c r="D48" s="352">
        <f>'Kat. 1'!D16*PÄÄSTÖKERTOIMET!D38/1000</f>
        <v>0</v>
      </c>
      <c r="E48" s="352">
        <f>'Kat. 1'!E16*PÄÄSTÖKERTOIMET!E38/1000</f>
        <v>0</v>
      </c>
      <c r="F48" s="352">
        <f>'Kat. 1'!F16*PÄÄSTÖKERTOIMET!F38/1000</f>
        <v>0</v>
      </c>
      <c r="G48" s="352">
        <f>'Kat. 1'!G16*PÄÄSTÖKERTOIMET!G38/1000</f>
        <v>0</v>
      </c>
      <c r="H48" s="352">
        <f>'Kat. 1'!H16*PÄÄSTÖKERTOIMET!H38/1000</f>
        <v>0</v>
      </c>
      <c r="J48" s="347" t="str">
        <f t="shared" si="19"/>
        <v>NA</v>
      </c>
      <c r="K48" s="347" t="str">
        <f t="shared" si="19"/>
        <v>NA</v>
      </c>
      <c r="L48" s="347" t="str">
        <f t="shared" si="19"/>
        <v>NA</v>
      </c>
      <c r="M48" s="347" t="str">
        <f t="shared" si="19"/>
        <v>NA</v>
      </c>
    </row>
    <row r="49" spans="2:13">
      <c r="B49" s="18" t="s">
        <v>88</v>
      </c>
      <c r="C49" s="220"/>
      <c r="D49" s="346"/>
      <c r="E49" s="346"/>
      <c r="F49" s="346"/>
      <c r="G49" s="346"/>
      <c r="H49" s="346"/>
      <c r="J49" s="347" t="str">
        <f t="shared" si="19"/>
        <v>NA</v>
      </c>
      <c r="K49" s="347" t="str">
        <f t="shared" si="19"/>
        <v>NA</v>
      </c>
      <c r="L49" s="347" t="str">
        <f t="shared" si="19"/>
        <v>NA</v>
      </c>
      <c r="M49" s="347" t="str">
        <f t="shared" si="19"/>
        <v>NA</v>
      </c>
    </row>
    <row r="50" spans="2:13">
      <c r="B50" s="50" t="str">
        <f>'Kat. 1'!B19</f>
        <v>Muut hankinnat (esim. toimisto- ja siivouspalvelut)</v>
      </c>
      <c r="C50" s="59" t="s">
        <v>61</v>
      </c>
      <c r="D50" s="501">
        <f>_xlfn.XLOOKUP($B50,'Kat. 1'!$B$6:$B$26,'Kat. 1'!D$6:D$26)*_xlfn.XLOOKUP(_xlfn.XLOOKUP($B50,'Kat. 1'!$B$6:$B$26,'Kat. 1'!$L$6:$L$26),PÄÄSTÖKERTOIMET!$B:$B,PÄÄSTÖKERTOIMET!$D:$D)/1000</f>
        <v>0</v>
      </c>
      <c r="E50" s="450">
        <f>_xlfn.XLOOKUP($B50,'Kat. 1'!$B$6:$B$26,'Kat. 1'!E$6:E$26)*_xlfn.XLOOKUP(_xlfn.XLOOKUP($B50,'Kat. 1'!$B$6:$B$26,'Kat. 1'!$L$6:$L$26),PÄÄSTÖKERTOIMET!$B:$B,PÄÄSTÖKERTOIMET!$D:$D)/1000</f>
        <v>0</v>
      </c>
      <c r="F50" s="450">
        <f>_xlfn.XLOOKUP($B50,'Kat. 1'!$B$6:$B$26,'Kat. 1'!F$6:F$26)*_xlfn.XLOOKUP(_xlfn.XLOOKUP($B50,'Kat. 1'!$B$6:$B$26,'Kat. 1'!$L$6:$L$26),PÄÄSTÖKERTOIMET!$B:$B,PÄÄSTÖKERTOIMET!$D:$D)/1000</f>
        <v>0</v>
      </c>
      <c r="G50" s="450">
        <f>_xlfn.XLOOKUP($B50,'Kat. 1'!$B$6:$B$26,'Kat. 1'!G$6:G$26)*_xlfn.XLOOKUP(_xlfn.XLOOKUP($B50,'Kat. 1'!$B$6:$B$26,'Kat. 1'!$L$6:$L$26),PÄÄSTÖKERTOIMET!$B:$B,PÄÄSTÖKERTOIMET!$D:$D)/1000</f>
        <v>0</v>
      </c>
      <c r="H50" s="450">
        <f>_xlfn.XLOOKUP($B50,'Kat. 1'!$B$6:$B$26,'Kat. 1'!H$6:H$26)*_xlfn.XLOOKUP(_xlfn.XLOOKUP($B50,'Kat. 1'!$B$6:$B$26,'Kat. 1'!$L$6:$L$26),PÄÄSTÖKERTOIMET!$B:$B,PÄÄSTÖKERTOIMET!$D:$D)/1000</f>
        <v>0</v>
      </c>
      <c r="J50" s="348" t="str">
        <f t="shared" si="19"/>
        <v>NA</v>
      </c>
      <c r="K50" s="348" t="str">
        <f t="shared" si="19"/>
        <v>NA</v>
      </c>
      <c r="L50" s="348" t="str">
        <f t="shared" si="19"/>
        <v>NA</v>
      </c>
      <c r="M50" s="348" t="str">
        <f t="shared" si="19"/>
        <v>NA</v>
      </c>
    </row>
    <row r="51" spans="2:13">
      <c r="B51" s="308"/>
      <c r="D51" s="393"/>
      <c r="E51" s="394"/>
      <c r="F51" s="394"/>
      <c r="G51" s="394"/>
      <c r="H51" s="394"/>
      <c r="J51" s="370"/>
      <c r="K51" s="370"/>
      <c r="L51" s="370"/>
      <c r="M51" s="370"/>
    </row>
    <row r="52" spans="2:13" ht="12" customHeight="1">
      <c r="B52" s="395"/>
      <c r="D52" s="394"/>
      <c r="E52" s="394"/>
      <c r="F52" s="396"/>
      <c r="G52" s="396"/>
      <c r="H52" s="396"/>
    </row>
    <row r="53" spans="2:13" s="386" customFormat="1">
      <c r="B53" s="387" t="s">
        <v>19</v>
      </c>
      <c r="C53" s="388" t="s">
        <v>61</v>
      </c>
      <c r="D53" s="389">
        <f>SUM(D55:D55)</f>
        <v>0</v>
      </c>
      <c r="E53" s="389">
        <f t="shared" ref="E53:H53" si="20">SUM(E54)</f>
        <v>0</v>
      </c>
      <c r="F53" s="389">
        <f t="shared" si="20"/>
        <v>0</v>
      </c>
      <c r="G53" s="389">
        <f t="shared" si="20"/>
        <v>0</v>
      </c>
      <c r="H53" s="389">
        <f t="shared" si="20"/>
        <v>0</v>
      </c>
      <c r="J53" s="390" t="str">
        <f t="shared" ref="J53:M55" si="21">IFERROR((E53-D53)/D53,"NA")</f>
        <v>NA</v>
      </c>
      <c r="K53" s="390" t="str">
        <f t="shared" si="21"/>
        <v>NA</v>
      </c>
      <c r="L53" s="390" t="str">
        <f t="shared" si="21"/>
        <v>NA</v>
      </c>
      <c r="M53" s="390" t="str">
        <f t="shared" si="21"/>
        <v>NA</v>
      </c>
    </row>
    <row r="54" spans="2:13" s="22" customFormat="1">
      <c r="B54" s="18" t="s">
        <v>89</v>
      </c>
      <c r="C54" s="220" t="s">
        <v>61</v>
      </c>
      <c r="D54" s="346"/>
      <c r="E54" s="346"/>
      <c r="F54" s="346"/>
      <c r="G54" s="346"/>
      <c r="H54" s="346"/>
      <c r="I54" s="19"/>
      <c r="J54" s="347" t="str">
        <f t="shared" si="21"/>
        <v>NA</v>
      </c>
      <c r="K54" s="347" t="str">
        <f t="shared" si="21"/>
        <v>NA</v>
      </c>
      <c r="L54" s="347" t="str">
        <f t="shared" si="21"/>
        <v>NA</v>
      </c>
      <c r="M54" s="347" t="str">
        <f t="shared" si="21"/>
        <v>NA</v>
      </c>
    </row>
    <row r="55" spans="2:13">
      <c r="B55" s="397"/>
      <c r="C55" s="59" t="s">
        <v>61</v>
      </c>
      <c r="D55" s="352"/>
      <c r="E55" s="352"/>
      <c r="F55" s="352"/>
      <c r="G55" s="352"/>
      <c r="H55" s="352"/>
      <c r="J55" s="347" t="str">
        <f t="shared" si="21"/>
        <v>NA</v>
      </c>
      <c r="K55" s="347" t="str">
        <f t="shared" si="21"/>
        <v>NA</v>
      </c>
      <c r="L55" s="347" t="str">
        <f t="shared" si="21"/>
        <v>NA</v>
      </c>
      <c r="M55" s="347" t="str">
        <f t="shared" si="21"/>
        <v>NA</v>
      </c>
    </row>
    <row r="56" spans="2:13">
      <c r="D56" s="398"/>
      <c r="E56" s="398"/>
      <c r="F56" s="398"/>
      <c r="G56" s="398"/>
      <c r="H56" s="398"/>
    </row>
    <row r="57" spans="2:13" s="386" customFormat="1">
      <c r="B57" s="387" t="s">
        <v>90</v>
      </c>
      <c r="C57" s="388" t="s">
        <v>61</v>
      </c>
      <c r="D57" s="389">
        <f>SUM(D60:D66)</f>
        <v>0</v>
      </c>
      <c r="E57" s="389">
        <f t="shared" ref="E57:H57" si="22">SUM(E60:E66)</f>
        <v>0</v>
      </c>
      <c r="F57" s="389">
        <f t="shared" si="22"/>
        <v>0</v>
      </c>
      <c r="G57" s="389">
        <f t="shared" si="22"/>
        <v>0</v>
      </c>
      <c r="H57" s="389">
        <f t="shared" si="22"/>
        <v>0</v>
      </c>
      <c r="J57" s="390" t="str">
        <f t="shared" ref="J57:M66" si="23">IFERROR((E57-D57)/D57,"NA")</f>
        <v>NA</v>
      </c>
      <c r="K57" s="390" t="str">
        <f t="shared" si="23"/>
        <v>NA</v>
      </c>
      <c r="L57" s="390" t="str">
        <f t="shared" si="23"/>
        <v>NA</v>
      </c>
      <c r="M57" s="390" t="str">
        <f t="shared" si="23"/>
        <v>NA</v>
      </c>
    </row>
    <row r="58" spans="2:13" s="22" customFormat="1">
      <c r="B58" s="451" t="s">
        <v>91</v>
      </c>
      <c r="C58" s="59"/>
      <c r="D58" s="352"/>
      <c r="E58" s="352"/>
      <c r="F58" s="352"/>
      <c r="G58" s="352"/>
      <c r="H58" s="352"/>
      <c r="J58" s="347"/>
      <c r="K58" s="347"/>
      <c r="L58" s="347"/>
      <c r="M58" s="347"/>
    </row>
    <row r="59" spans="2:13" s="22" customFormat="1">
      <c r="B59" s="263" t="s">
        <v>62</v>
      </c>
      <c r="C59" s="59" t="s">
        <v>61</v>
      </c>
      <c r="D59" s="352">
        <f>'Scope 1'!D8*PÄÄSTÖKERTOIMET!D43/1000</f>
        <v>0</v>
      </c>
      <c r="E59" s="352">
        <f>'Scope 1'!E8*PÄÄSTÖKERTOIMET!E43/1000</f>
        <v>0</v>
      </c>
      <c r="F59" s="352">
        <f>'Scope 1'!F8*PÄÄSTÖKERTOIMET!F43/1000</f>
        <v>0</v>
      </c>
      <c r="G59" s="352">
        <f>'Scope 1'!G8*PÄÄSTÖKERTOIMET!G43/1000</f>
        <v>0</v>
      </c>
      <c r="H59" s="352">
        <f>'Scope 1'!H8*PÄÄSTÖKERTOIMET!H43/1000</f>
        <v>0</v>
      </c>
      <c r="J59" s="347"/>
      <c r="K59" s="347"/>
      <c r="L59" s="347"/>
      <c r="M59" s="347"/>
    </row>
    <row r="60" spans="2:13" s="22" customFormat="1">
      <c r="B60" s="18" t="s">
        <v>92</v>
      </c>
      <c r="C60" s="220"/>
      <c r="D60" s="346"/>
      <c r="E60" s="346"/>
      <c r="F60" s="346"/>
      <c r="G60" s="346"/>
      <c r="H60" s="346"/>
      <c r="J60" s="347" t="str">
        <f t="shared" si="23"/>
        <v>NA</v>
      </c>
      <c r="K60" s="347" t="str">
        <f t="shared" si="23"/>
        <v>NA</v>
      </c>
      <c r="L60" s="347" t="str">
        <f t="shared" si="23"/>
        <v>NA</v>
      </c>
      <c r="M60" s="347" t="str">
        <f t="shared" si="23"/>
        <v>NA</v>
      </c>
    </row>
    <row r="61" spans="2:13" s="22" customFormat="1">
      <c r="B61" s="263" t="s">
        <v>93</v>
      </c>
      <c r="C61" s="59" t="s">
        <v>61</v>
      </c>
      <c r="D61" s="352">
        <f>'Scope 2'!D11*PÄÄSTÖKERTOIMET!D44/10^6</f>
        <v>0</v>
      </c>
      <c r="E61" s="352">
        <f>'Scope 2'!E11*PÄÄSTÖKERTOIMET!E44/10^6</f>
        <v>0</v>
      </c>
      <c r="F61" s="352">
        <f>'Scope 2'!F11*PÄÄSTÖKERTOIMET!F44/10^6</f>
        <v>0</v>
      </c>
      <c r="G61" s="352">
        <f>'Scope 2'!G11*PÄÄSTÖKERTOIMET!G44/10^6</f>
        <v>0</v>
      </c>
      <c r="H61" s="352">
        <f>'Scope 2'!H11*PÄÄSTÖKERTOIMET!H44/10^6</f>
        <v>0</v>
      </c>
      <c r="J61" s="347" t="str">
        <f t="shared" si="23"/>
        <v>NA</v>
      </c>
      <c r="K61" s="347" t="str">
        <f t="shared" si="23"/>
        <v>NA</v>
      </c>
      <c r="L61" s="347" t="str">
        <f t="shared" si="23"/>
        <v>NA</v>
      </c>
      <c r="M61" s="347" t="str">
        <f t="shared" si="23"/>
        <v>NA</v>
      </c>
    </row>
    <row r="62" spans="2:13">
      <c r="B62" s="263" t="s">
        <v>94</v>
      </c>
      <c r="C62" s="59" t="s">
        <v>61</v>
      </c>
      <c r="D62" s="352">
        <f>'Scope 2'!D11*PÄÄSTÖKERTOIMET!D45*PÄÄSTÖKERTOIMET!D44/10^6</f>
        <v>0</v>
      </c>
      <c r="E62" s="352">
        <f>'Scope 2'!E11*PÄÄSTÖKERTOIMET!E45*PÄÄSTÖKERTOIMET!E44/10^6</f>
        <v>0</v>
      </c>
      <c r="F62" s="352">
        <f>'Scope 2'!F11*PÄÄSTÖKERTOIMET!F45*PÄÄSTÖKERTOIMET!F44/10^6</f>
        <v>0</v>
      </c>
      <c r="G62" s="352">
        <f>'Scope 2'!G11*PÄÄSTÖKERTOIMET!G45*PÄÄSTÖKERTOIMET!G44/10^6</f>
        <v>0</v>
      </c>
      <c r="H62" s="352">
        <f>'Scope 2'!H11*PÄÄSTÖKERTOIMET!H45*PÄÄSTÖKERTOIMET!H44/10^6</f>
        <v>0</v>
      </c>
      <c r="J62" s="347" t="str">
        <f t="shared" si="23"/>
        <v>NA</v>
      </c>
      <c r="K62" s="347" t="str">
        <f t="shared" si="23"/>
        <v>NA</v>
      </c>
      <c r="L62" s="347" t="str">
        <f t="shared" si="23"/>
        <v>NA</v>
      </c>
      <c r="M62" s="347" t="str">
        <f t="shared" si="23"/>
        <v>NA</v>
      </c>
    </row>
    <row r="63" spans="2:13">
      <c r="B63" s="263" t="s">
        <v>95</v>
      </c>
      <c r="C63" s="59" t="s">
        <v>61</v>
      </c>
      <c r="D63" s="352">
        <f>'Scope 2'!D11*PÄÄSTÖKERTOIMET!D45*PÄÄSTÖKERTOIMET!D15/10^6</f>
        <v>0</v>
      </c>
      <c r="E63" s="352">
        <f>'Scope 2'!E11*PÄÄSTÖKERTOIMET!E45*PÄÄSTÖKERTOIMET!E15/10^6</f>
        <v>0</v>
      </c>
      <c r="F63" s="352">
        <f>'Scope 2'!F11*PÄÄSTÖKERTOIMET!F45*PÄÄSTÖKERTOIMET!F15/10^6</f>
        <v>0</v>
      </c>
      <c r="G63" s="352">
        <f>'Scope 2'!G11*PÄÄSTÖKERTOIMET!G45*PÄÄSTÖKERTOIMET!G15/10^6</f>
        <v>0</v>
      </c>
      <c r="H63" s="352">
        <f>'Scope 2'!H11*PÄÄSTÖKERTOIMET!H45*PÄÄSTÖKERTOIMET!H15/10^6</f>
        <v>0</v>
      </c>
      <c r="J63" s="347" t="str">
        <f t="shared" si="23"/>
        <v>NA</v>
      </c>
      <c r="K63" s="347" t="str">
        <f t="shared" si="23"/>
        <v>NA</v>
      </c>
      <c r="L63" s="347" t="str">
        <f t="shared" si="23"/>
        <v>NA</v>
      </c>
      <c r="M63" s="347" t="str">
        <f t="shared" si="23"/>
        <v>NA</v>
      </c>
    </row>
    <row r="64" spans="2:13">
      <c r="B64" s="263" t="s">
        <v>96</v>
      </c>
      <c r="C64" s="59" t="s">
        <v>61</v>
      </c>
      <c r="D64" s="352">
        <f>'Scope 2'!D31*PÄÄSTÖKERTOIMET!D46/10^6</f>
        <v>0</v>
      </c>
      <c r="E64" s="352">
        <f>'Scope 2'!E31*PÄÄSTÖKERTOIMET!E46/10^6</f>
        <v>0</v>
      </c>
      <c r="F64" s="352">
        <f>'Scope 2'!F31*PÄÄSTÖKERTOIMET!F46/10^6</f>
        <v>0</v>
      </c>
      <c r="G64" s="352">
        <f>'Scope 2'!G31*PÄÄSTÖKERTOIMET!G46/10^6</f>
        <v>0</v>
      </c>
      <c r="H64" s="352">
        <f>'Scope 2'!H31*PÄÄSTÖKERTOIMET!H46/10^6</f>
        <v>0</v>
      </c>
      <c r="J64" s="347" t="str">
        <f t="shared" si="23"/>
        <v>NA</v>
      </c>
      <c r="K64" s="347" t="str">
        <f t="shared" si="23"/>
        <v>NA</v>
      </c>
      <c r="L64" s="347" t="str">
        <f t="shared" si="23"/>
        <v>NA</v>
      </c>
      <c r="M64" s="347" t="str">
        <f t="shared" si="23"/>
        <v>NA</v>
      </c>
    </row>
    <row r="65" spans="2:13" s="22" customFormat="1">
      <c r="B65" s="263" t="s">
        <v>97</v>
      </c>
      <c r="C65" s="59" t="s">
        <v>61</v>
      </c>
      <c r="D65" s="352">
        <f>'Scope 2'!D31*PÄÄSTÖKERTOIMET!D47*PÄÄSTÖKERTOIMET!D46/10^6</f>
        <v>0</v>
      </c>
      <c r="E65" s="352">
        <f>'Scope 2'!E31*PÄÄSTÖKERTOIMET!E47*PÄÄSTÖKERTOIMET!E46/10^6</f>
        <v>0</v>
      </c>
      <c r="F65" s="352">
        <f>'Scope 2'!F31*PÄÄSTÖKERTOIMET!F47*PÄÄSTÖKERTOIMET!F46/10^6</f>
        <v>0</v>
      </c>
      <c r="G65" s="352">
        <f>'Scope 2'!G31*PÄÄSTÖKERTOIMET!G47*PÄÄSTÖKERTOIMET!G46/10^6</f>
        <v>0</v>
      </c>
      <c r="H65" s="352">
        <f>'Scope 2'!H31*PÄÄSTÖKERTOIMET!H47*PÄÄSTÖKERTOIMET!H46/10^6</f>
        <v>0</v>
      </c>
      <c r="J65" s="347" t="str">
        <f t="shared" si="23"/>
        <v>NA</v>
      </c>
      <c r="K65" s="347" t="str">
        <f t="shared" si="23"/>
        <v>NA</v>
      </c>
      <c r="L65" s="347" t="str">
        <f t="shared" si="23"/>
        <v>NA</v>
      </c>
      <c r="M65" s="347" t="str">
        <f t="shared" si="23"/>
        <v>NA</v>
      </c>
    </row>
    <row r="66" spans="2:13" s="22" customFormat="1">
      <c r="B66" s="263" t="s">
        <v>98</v>
      </c>
      <c r="C66" s="59" t="s">
        <v>61</v>
      </c>
      <c r="D66" s="352">
        <f>'Scope 2'!D31*PÄÄSTÖKERTOIMET!D47*PÄÄSTÖKERTOIMET!D15/10^6</f>
        <v>0</v>
      </c>
      <c r="E66" s="352">
        <f>'Scope 2'!E31*PÄÄSTÖKERTOIMET!E47*PÄÄSTÖKERTOIMET!E15/10^6</f>
        <v>0</v>
      </c>
      <c r="F66" s="352">
        <f>'Scope 2'!F31*PÄÄSTÖKERTOIMET!F47*PÄÄSTÖKERTOIMET!F15/10^6</f>
        <v>0</v>
      </c>
      <c r="G66" s="352">
        <f>'Scope 2'!G31*PÄÄSTÖKERTOIMET!G47*PÄÄSTÖKERTOIMET!G15/10^6</f>
        <v>0</v>
      </c>
      <c r="H66" s="352">
        <f>'Scope 2'!H31*PÄÄSTÖKERTOIMET!H47*PÄÄSTÖKERTOIMET!H15/10^6</f>
        <v>0</v>
      </c>
      <c r="J66" s="347" t="str">
        <f t="shared" si="23"/>
        <v>NA</v>
      </c>
      <c r="K66" s="347" t="str">
        <f t="shared" si="23"/>
        <v>NA</v>
      </c>
      <c r="L66" s="347" t="str">
        <f t="shared" si="23"/>
        <v>NA</v>
      </c>
      <c r="M66" s="347" t="str">
        <f t="shared" si="23"/>
        <v>NA</v>
      </c>
    </row>
    <row r="67" spans="2:13">
      <c r="D67" s="398"/>
      <c r="E67" s="398"/>
      <c r="F67" s="398"/>
      <c r="G67" s="398"/>
      <c r="H67" s="398"/>
    </row>
    <row r="68" spans="2:13" s="386" customFormat="1">
      <c r="B68" s="387" t="s">
        <v>99</v>
      </c>
      <c r="C68" s="388" t="s">
        <v>61</v>
      </c>
      <c r="D68" s="389">
        <f>SUM(D69:D70)</f>
        <v>0</v>
      </c>
      <c r="E68" s="389">
        <f>SUM(E69:E70)</f>
        <v>0</v>
      </c>
      <c r="F68" s="389">
        <f>SUM(F69:F70)</f>
        <v>0</v>
      </c>
      <c r="G68" s="389">
        <f>SUM(G69:G70)</f>
        <v>0</v>
      </c>
      <c r="H68" s="389">
        <f>SUM(H69:H70)</f>
        <v>0</v>
      </c>
      <c r="J68" s="390" t="str">
        <f t="shared" ref="J68:M70" si="24">IFERROR((E68-D68)/D68,"NA")</f>
        <v>NA</v>
      </c>
      <c r="K68" s="390" t="str">
        <f t="shared" si="24"/>
        <v>NA</v>
      </c>
      <c r="L68" s="390" t="str">
        <f t="shared" si="24"/>
        <v>NA</v>
      </c>
      <c r="M68" s="390" t="str">
        <f t="shared" si="24"/>
        <v>NA</v>
      </c>
    </row>
    <row r="69" spans="2:13" s="22" customFormat="1">
      <c r="B69" s="263">
        <f>'Kat. 4'!B6</f>
        <v>0</v>
      </c>
      <c r="C69" s="59" t="s">
        <v>61</v>
      </c>
      <c r="D69" s="352">
        <f>'Kat. 4'!D6*Other_land_transport_services/1000</f>
        <v>0</v>
      </c>
      <c r="E69" s="352">
        <f>'Kat. 4'!E6*Other_land_transport_services/1000</f>
        <v>0</v>
      </c>
      <c r="F69" s="352">
        <f>'Kat. 4'!F6*Other_land_transport_services/1000</f>
        <v>0</v>
      </c>
      <c r="G69" s="352">
        <f>'Kat. 4'!G6*Other_land_transport_services/1000</f>
        <v>0</v>
      </c>
      <c r="H69" s="352">
        <f>'Kat. 4'!H6*Other_land_transport_services/1000</f>
        <v>0</v>
      </c>
      <c r="J69" s="347" t="str">
        <f t="shared" si="24"/>
        <v>NA</v>
      </c>
      <c r="K69" s="347" t="str">
        <f t="shared" si="24"/>
        <v>NA</v>
      </c>
      <c r="L69" s="347" t="str">
        <f t="shared" si="24"/>
        <v>NA</v>
      </c>
      <c r="M69" s="347" t="str">
        <f t="shared" si="24"/>
        <v>NA</v>
      </c>
    </row>
    <row r="70" spans="2:13" s="22" customFormat="1">
      <c r="B70" s="263">
        <f>'Kat. 4'!B7</f>
        <v>0</v>
      </c>
      <c r="C70" s="59" t="s">
        <v>61</v>
      </c>
      <c r="D70" s="352">
        <f>'Kat. 4'!D7*Other_land_transport_services/1000</f>
        <v>0</v>
      </c>
      <c r="E70" s="352">
        <f>'Kat. 4'!E7*Other_land_transport_services/1000</f>
        <v>0</v>
      </c>
      <c r="F70" s="352">
        <f>'Kat. 4'!F7*Other_land_transport_services/1000</f>
        <v>0</v>
      </c>
      <c r="G70" s="352">
        <f>'Kat. 4'!G7*Other_land_transport_services/1000</f>
        <v>0</v>
      </c>
      <c r="H70" s="352">
        <f>'Kat. 4'!H7*Other_land_transport_services/1000</f>
        <v>0</v>
      </c>
      <c r="J70" s="347" t="str">
        <f t="shared" si="24"/>
        <v>NA</v>
      </c>
      <c r="K70" s="347" t="str">
        <f t="shared" si="24"/>
        <v>NA</v>
      </c>
      <c r="L70" s="347" t="str">
        <f t="shared" si="24"/>
        <v>NA</v>
      </c>
      <c r="M70" s="347" t="str">
        <f t="shared" si="24"/>
        <v>NA</v>
      </c>
    </row>
    <row r="71" spans="2:13">
      <c r="D71" s="398"/>
      <c r="E71" s="398"/>
      <c r="F71" s="398"/>
      <c r="G71" s="398"/>
      <c r="H71" s="398"/>
    </row>
    <row r="72" spans="2:13" s="386" customFormat="1">
      <c r="B72" s="387" t="s">
        <v>25</v>
      </c>
      <c r="C72" s="388" t="s">
        <v>61</v>
      </c>
      <c r="D72" s="389">
        <f>SUM(D73:D88)</f>
        <v>0</v>
      </c>
      <c r="E72" s="389">
        <f>SUM(E73:E88)</f>
        <v>0</v>
      </c>
      <c r="F72" s="389">
        <f>SUM(F73:F88)</f>
        <v>0</v>
      </c>
      <c r="G72" s="389">
        <f>SUM(G73:G88)</f>
        <v>0</v>
      </c>
      <c r="H72" s="389">
        <f>SUM(H73:H88)</f>
        <v>0</v>
      </c>
      <c r="J72" s="390" t="str">
        <f t="shared" ref="J72:M88" si="25">IFERROR((E72-D72)/D72,"NA")</f>
        <v>NA</v>
      </c>
      <c r="K72" s="390" t="str">
        <f t="shared" si="25"/>
        <v>NA</v>
      </c>
      <c r="L72" s="390" t="str">
        <f t="shared" si="25"/>
        <v>NA</v>
      </c>
      <c r="M72" s="390" t="str">
        <f t="shared" si="25"/>
        <v>NA</v>
      </c>
    </row>
    <row r="73" spans="2:13">
      <c r="B73" s="17" t="s">
        <v>100</v>
      </c>
      <c r="C73" s="59" t="s">
        <v>61</v>
      </c>
      <c r="D73" s="452">
        <f>'Kat. 5'!D7/1000*PÄÄSTÖKERTOIMET!D59/1000</f>
        <v>0</v>
      </c>
      <c r="E73" s="452">
        <f>'Kat. 5'!E7/1000*PÄÄSTÖKERTOIMET!E59/1000</f>
        <v>0</v>
      </c>
      <c r="F73" s="452">
        <f>'Kat. 5'!F7/1000*PÄÄSTÖKERTOIMET!F59/1000</f>
        <v>0</v>
      </c>
      <c r="G73" s="452">
        <f>'Kat. 5'!G7/1000*PÄÄSTÖKERTOIMET!G59/1000</f>
        <v>0</v>
      </c>
      <c r="H73" s="452">
        <f>'Kat. 5'!H7/1000*PÄÄSTÖKERTOIMET!H59/1000</f>
        <v>0</v>
      </c>
      <c r="J73" s="347" t="str">
        <f t="shared" si="25"/>
        <v>NA</v>
      </c>
      <c r="K73" s="347" t="str">
        <f t="shared" si="25"/>
        <v>NA</v>
      </c>
      <c r="L73" s="347" t="str">
        <f t="shared" si="25"/>
        <v>NA</v>
      </c>
      <c r="M73" s="347" t="str">
        <f t="shared" si="25"/>
        <v>NA</v>
      </c>
    </row>
    <row r="74" spans="2:13">
      <c r="B74" s="17" t="s">
        <v>101</v>
      </c>
      <c r="C74" s="59" t="s">
        <v>61</v>
      </c>
      <c r="D74" s="452">
        <f>'Kat. 5'!D8/1000*PÄÄSTÖKERTOIMET!D60/1000</f>
        <v>0</v>
      </c>
      <c r="E74" s="452">
        <f>'Kat. 5'!E8/1000*PÄÄSTÖKERTOIMET!E60/1000</f>
        <v>0</v>
      </c>
      <c r="F74" s="452">
        <f>'Kat. 5'!F8/1000*PÄÄSTÖKERTOIMET!F60/1000</f>
        <v>0</v>
      </c>
      <c r="G74" s="452">
        <f>'Kat. 5'!G8/1000*PÄÄSTÖKERTOIMET!G60/1000</f>
        <v>0</v>
      </c>
      <c r="H74" s="452">
        <f>'Kat. 5'!H8/1000*PÄÄSTÖKERTOIMET!H60/1000</f>
        <v>0</v>
      </c>
      <c r="J74" s="347" t="str">
        <f t="shared" si="25"/>
        <v>NA</v>
      </c>
      <c r="K74" s="347" t="str">
        <f t="shared" si="25"/>
        <v>NA</v>
      </c>
      <c r="L74" s="347" t="str">
        <f t="shared" si="25"/>
        <v>NA</v>
      </c>
      <c r="M74" s="347" t="str">
        <f t="shared" si="25"/>
        <v>NA</v>
      </c>
    </row>
    <row r="75" spans="2:13">
      <c r="B75" s="17" t="s">
        <v>102</v>
      </c>
      <c r="C75" s="59" t="s">
        <v>61</v>
      </c>
      <c r="D75" s="452">
        <f>'Kat. 5'!D9/1000*PÄÄSTÖKERTOIMET!D61/1000</f>
        <v>0</v>
      </c>
      <c r="E75" s="452">
        <f>'Kat. 5'!E9/1000*PÄÄSTÖKERTOIMET!E61/1000</f>
        <v>0</v>
      </c>
      <c r="F75" s="452">
        <f>'Kat. 5'!F9/1000*PÄÄSTÖKERTOIMET!F61/1000</f>
        <v>0</v>
      </c>
      <c r="G75" s="452">
        <f>'Kat. 5'!G9/1000*PÄÄSTÖKERTOIMET!G61/1000</f>
        <v>0</v>
      </c>
      <c r="H75" s="452">
        <f>'Kat. 5'!H9/1000*PÄÄSTÖKERTOIMET!H61/1000</f>
        <v>0</v>
      </c>
      <c r="J75" s="347" t="str">
        <f t="shared" si="25"/>
        <v>NA</v>
      </c>
      <c r="K75" s="347" t="str">
        <f t="shared" si="25"/>
        <v>NA</v>
      </c>
      <c r="L75" s="347" t="str">
        <f t="shared" si="25"/>
        <v>NA</v>
      </c>
      <c r="M75" s="347" t="str">
        <f t="shared" si="25"/>
        <v>NA</v>
      </c>
    </row>
    <row r="76" spans="2:13">
      <c r="B76" s="17" t="s">
        <v>103</v>
      </c>
      <c r="C76" s="59" t="s">
        <v>61</v>
      </c>
      <c r="D76" s="452">
        <f>'Kat. 5'!D10/1000*PÄÄSTÖKERTOIMET!D62/1000</f>
        <v>0</v>
      </c>
      <c r="E76" s="452">
        <f>'Kat. 5'!E10/1000*PÄÄSTÖKERTOIMET!E62/1000</f>
        <v>0</v>
      </c>
      <c r="F76" s="452">
        <f>'Kat. 5'!F10/1000*PÄÄSTÖKERTOIMET!F62/1000</f>
        <v>0</v>
      </c>
      <c r="G76" s="452">
        <f>'Kat. 5'!G10/1000*PÄÄSTÖKERTOIMET!G62/1000</f>
        <v>0</v>
      </c>
      <c r="H76" s="452">
        <f>'Kat. 5'!H10/1000*PÄÄSTÖKERTOIMET!H62/1000</f>
        <v>0</v>
      </c>
      <c r="J76" s="347" t="str">
        <f t="shared" si="25"/>
        <v>NA</v>
      </c>
      <c r="K76" s="347" t="str">
        <f t="shared" si="25"/>
        <v>NA</v>
      </c>
      <c r="L76" s="347" t="str">
        <f t="shared" si="25"/>
        <v>NA</v>
      </c>
      <c r="M76" s="347" t="str">
        <f t="shared" si="25"/>
        <v>NA</v>
      </c>
    </row>
    <row r="77" spans="2:13">
      <c r="B77" s="17" t="s">
        <v>104</v>
      </c>
      <c r="C77" s="59" t="s">
        <v>61</v>
      </c>
      <c r="D77" s="452">
        <f>'Kat. 5'!D11/1000*PÄÄSTÖKERTOIMET!D63/1000</f>
        <v>0</v>
      </c>
      <c r="E77" s="452">
        <f>'Kat. 5'!E11/1000*PÄÄSTÖKERTOIMET!E63/1000</f>
        <v>0</v>
      </c>
      <c r="F77" s="452">
        <f>'Kat. 5'!F11/1000*PÄÄSTÖKERTOIMET!F63/1000</f>
        <v>0</v>
      </c>
      <c r="G77" s="452">
        <f>'Kat. 5'!G11/1000*PÄÄSTÖKERTOIMET!G63/1000</f>
        <v>0</v>
      </c>
      <c r="H77" s="452">
        <f>'Kat. 5'!H11/1000*PÄÄSTÖKERTOIMET!H63/1000</f>
        <v>0</v>
      </c>
      <c r="J77" s="347" t="str">
        <f t="shared" si="25"/>
        <v>NA</v>
      </c>
      <c r="K77" s="347" t="str">
        <f t="shared" si="25"/>
        <v>NA</v>
      </c>
      <c r="L77" s="347" t="str">
        <f t="shared" si="25"/>
        <v>NA</v>
      </c>
      <c r="M77" s="347" t="str">
        <f t="shared" si="25"/>
        <v>NA</v>
      </c>
    </row>
    <row r="78" spans="2:13">
      <c r="B78" s="17" t="s">
        <v>105</v>
      </c>
      <c r="C78" s="59" t="s">
        <v>61</v>
      </c>
      <c r="D78" s="452">
        <f>'Kat. 5'!D12/1000*PÄÄSTÖKERTOIMET!D64/1000</f>
        <v>0</v>
      </c>
      <c r="E78" s="452">
        <f>'Kat. 5'!E12/1000*PÄÄSTÖKERTOIMET!E64/1000</f>
        <v>0</v>
      </c>
      <c r="F78" s="452">
        <f>'Kat. 5'!F12/1000*PÄÄSTÖKERTOIMET!F64/1000</f>
        <v>0</v>
      </c>
      <c r="G78" s="452">
        <f>'Kat. 5'!G12/1000*PÄÄSTÖKERTOIMET!G64/1000</f>
        <v>0</v>
      </c>
      <c r="H78" s="452">
        <f>'Kat. 5'!H12/1000*PÄÄSTÖKERTOIMET!H64/1000</f>
        <v>0</v>
      </c>
      <c r="J78" s="347" t="str">
        <f t="shared" si="25"/>
        <v>NA</v>
      </c>
      <c r="K78" s="347" t="str">
        <f t="shared" si="25"/>
        <v>NA</v>
      </c>
      <c r="L78" s="347" t="str">
        <f t="shared" si="25"/>
        <v>NA</v>
      </c>
      <c r="M78" s="347" t="str">
        <f t="shared" si="25"/>
        <v>NA</v>
      </c>
    </row>
    <row r="79" spans="2:13">
      <c r="B79" s="17" t="s">
        <v>106</v>
      </c>
      <c r="C79" s="59" t="s">
        <v>61</v>
      </c>
      <c r="D79" s="452">
        <f>'Kat. 5'!D13/1000*PÄÄSTÖKERTOIMET!D65/1000</f>
        <v>0</v>
      </c>
      <c r="E79" s="452">
        <f>'Kat. 5'!E13/1000*PÄÄSTÖKERTOIMET!E65/1000</f>
        <v>0</v>
      </c>
      <c r="F79" s="452">
        <f>'Kat. 5'!F13/1000*PÄÄSTÖKERTOIMET!F65/1000</f>
        <v>0</v>
      </c>
      <c r="G79" s="452">
        <f>'Kat. 5'!G13/1000*PÄÄSTÖKERTOIMET!G65/1000</f>
        <v>0</v>
      </c>
      <c r="H79" s="452">
        <f>'Kat. 5'!H13/1000*PÄÄSTÖKERTOIMET!H65/1000</f>
        <v>0</v>
      </c>
      <c r="J79" s="347" t="str">
        <f t="shared" si="25"/>
        <v>NA</v>
      </c>
      <c r="K79" s="347" t="str">
        <f t="shared" si="25"/>
        <v>NA</v>
      </c>
      <c r="L79" s="347" t="str">
        <f t="shared" si="25"/>
        <v>NA</v>
      </c>
      <c r="M79" s="347" t="str">
        <f t="shared" si="25"/>
        <v>NA</v>
      </c>
    </row>
    <row r="80" spans="2:13">
      <c r="B80" s="17" t="s">
        <v>107</v>
      </c>
      <c r="C80" s="59" t="s">
        <v>61</v>
      </c>
      <c r="D80" s="452">
        <f>'Kat. 5'!D14/1000*PÄÄSTÖKERTOIMET!D66/1000</f>
        <v>0</v>
      </c>
      <c r="E80" s="452">
        <f>'Kat. 5'!E14/1000*PÄÄSTÖKERTOIMET!E66/1000</f>
        <v>0</v>
      </c>
      <c r="F80" s="452">
        <f>'Kat. 5'!F14/1000*PÄÄSTÖKERTOIMET!F66/1000</f>
        <v>0</v>
      </c>
      <c r="G80" s="452">
        <f>'Kat. 5'!G14/1000*PÄÄSTÖKERTOIMET!G66/1000</f>
        <v>0</v>
      </c>
      <c r="H80" s="452">
        <f>'Kat. 5'!H14/1000*PÄÄSTÖKERTOIMET!H66/1000</f>
        <v>0</v>
      </c>
      <c r="J80" s="347" t="str">
        <f t="shared" si="25"/>
        <v>NA</v>
      </c>
      <c r="K80" s="347" t="str">
        <f t="shared" si="25"/>
        <v>NA</v>
      </c>
      <c r="L80" s="347" t="str">
        <f t="shared" si="25"/>
        <v>NA</v>
      </c>
      <c r="M80" s="347" t="str">
        <f t="shared" si="25"/>
        <v>NA</v>
      </c>
    </row>
    <row r="81" spans="2:13">
      <c r="B81" s="17" t="s">
        <v>108</v>
      </c>
      <c r="C81" s="59" t="s">
        <v>61</v>
      </c>
      <c r="D81" s="452">
        <f>'Kat. 5'!D15/1000*PÄÄSTÖKERTOIMET!D67/1000</f>
        <v>0</v>
      </c>
      <c r="E81" s="452">
        <f>'Kat. 5'!E15/1000*PÄÄSTÖKERTOIMET!E67/1000</f>
        <v>0</v>
      </c>
      <c r="F81" s="452">
        <f>'Kat. 5'!F15/1000*PÄÄSTÖKERTOIMET!F67/1000</f>
        <v>0</v>
      </c>
      <c r="G81" s="452">
        <f>'Kat. 5'!G15/1000*PÄÄSTÖKERTOIMET!G67/1000</f>
        <v>0</v>
      </c>
      <c r="H81" s="452">
        <f>'Kat. 5'!H15/1000*PÄÄSTÖKERTOIMET!H67/1000</f>
        <v>0</v>
      </c>
      <c r="J81" s="347" t="str">
        <f t="shared" si="25"/>
        <v>NA</v>
      </c>
      <c r="K81" s="347" t="str">
        <f t="shared" si="25"/>
        <v>NA</v>
      </c>
      <c r="L81" s="347" t="str">
        <f t="shared" si="25"/>
        <v>NA</v>
      </c>
      <c r="M81" s="347" t="str">
        <f t="shared" si="25"/>
        <v>NA</v>
      </c>
    </row>
    <row r="82" spans="2:13">
      <c r="B82" s="17" t="s">
        <v>109</v>
      </c>
      <c r="C82" s="59" t="s">
        <v>61</v>
      </c>
      <c r="D82" s="452">
        <f>'Kat. 5'!D16/1000*PÄÄSTÖKERTOIMET!D68/1000</f>
        <v>0</v>
      </c>
      <c r="E82" s="452">
        <f>'Kat. 5'!E16/1000*PÄÄSTÖKERTOIMET!E68/1000</f>
        <v>0</v>
      </c>
      <c r="F82" s="452">
        <f>'Kat. 5'!F16/1000*PÄÄSTÖKERTOIMET!F68/1000</f>
        <v>0</v>
      </c>
      <c r="G82" s="452">
        <f>'Kat. 5'!G16/1000*PÄÄSTÖKERTOIMET!G68/1000</f>
        <v>0</v>
      </c>
      <c r="H82" s="452">
        <f>'Kat. 5'!H16/1000*PÄÄSTÖKERTOIMET!H68/1000</f>
        <v>0</v>
      </c>
      <c r="J82" s="347" t="str">
        <f t="shared" si="25"/>
        <v>NA</v>
      </c>
      <c r="K82" s="347" t="str">
        <f t="shared" si="25"/>
        <v>NA</v>
      </c>
      <c r="L82" s="347" t="str">
        <f t="shared" si="25"/>
        <v>NA</v>
      </c>
      <c r="M82" s="347" t="str">
        <f t="shared" si="25"/>
        <v>NA</v>
      </c>
    </row>
    <row r="83" spans="2:13">
      <c r="B83" s="17" t="s">
        <v>110</v>
      </c>
      <c r="C83" s="59" t="s">
        <v>61</v>
      </c>
      <c r="D83" s="452">
        <f>'Kat. 5'!D17/1000*PÄÄSTÖKERTOIMET!D69/1000</f>
        <v>0</v>
      </c>
      <c r="E83" s="452">
        <f>'Kat. 5'!E17/1000*PÄÄSTÖKERTOIMET!E69/1000</f>
        <v>0</v>
      </c>
      <c r="F83" s="452">
        <f>'Kat. 5'!F17/1000*PÄÄSTÖKERTOIMET!F69/1000</f>
        <v>0</v>
      </c>
      <c r="G83" s="452">
        <f>'Kat. 5'!G17/1000*PÄÄSTÖKERTOIMET!G69/1000</f>
        <v>0</v>
      </c>
      <c r="H83" s="452">
        <f>'Kat. 5'!H17/1000*PÄÄSTÖKERTOIMET!H69/1000</f>
        <v>0</v>
      </c>
      <c r="J83" s="347" t="str">
        <f t="shared" si="25"/>
        <v>NA</v>
      </c>
      <c r="K83" s="347" t="str">
        <f t="shared" si="25"/>
        <v>NA</v>
      </c>
      <c r="L83" s="347" t="str">
        <f t="shared" si="25"/>
        <v>NA</v>
      </c>
      <c r="M83" s="347" t="str">
        <f t="shared" si="25"/>
        <v>NA</v>
      </c>
    </row>
    <row r="84" spans="2:13">
      <c r="B84" s="17" t="s">
        <v>111</v>
      </c>
      <c r="C84" s="59" t="s">
        <v>61</v>
      </c>
      <c r="D84" s="452">
        <f>'Kat. 5'!D18/1000*PÄÄSTÖKERTOIMET!D70/1000</f>
        <v>0</v>
      </c>
      <c r="E84" s="452">
        <f>'Kat. 5'!E18/1000*PÄÄSTÖKERTOIMET!E70/1000</f>
        <v>0</v>
      </c>
      <c r="F84" s="452">
        <f>'Kat. 5'!F18/1000*PÄÄSTÖKERTOIMET!F70/1000</f>
        <v>0</v>
      </c>
      <c r="G84" s="452">
        <f>'Kat. 5'!G18/1000*PÄÄSTÖKERTOIMET!G70/1000</f>
        <v>0</v>
      </c>
      <c r="H84" s="452">
        <f>'Kat. 5'!H18/1000*PÄÄSTÖKERTOIMET!H70/1000</f>
        <v>0</v>
      </c>
      <c r="J84" s="347" t="str">
        <f t="shared" si="25"/>
        <v>NA</v>
      </c>
      <c r="K84" s="347" t="str">
        <f t="shared" si="25"/>
        <v>NA</v>
      </c>
      <c r="L84" s="347" t="str">
        <f t="shared" si="25"/>
        <v>NA</v>
      </c>
      <c r="M84" s="347" t="str">
        <f t="shared" si="25"/>
        <v>NA</v>
      </c>
    </row>
    <row r="85" spans="2:13">
      <c r="B85" s="17" t="s">
        <v>112</v>
      </c>
      <c r="C85" s="59" t="s">
        <v>61</v>
      </c>
      <c r="D85" s="452">
        <f>'Kat. 5'!D19/1000*PÄÄSTÖKERTOIMET!D71/1000</f>
        <v>0</v>
      </c>
      <c r="E85" s="452">
        <f>'Kat. 5'!E19/1000*PÄÄSTÖKERTOIMET!E71/1000</f>
        <v>0</v>
      </c>
      <c r="F85" s="452">
        <f>'Kat. 5'!F19/1000*PÄÄSTÖKERTOIMET!F71/1000</f>
        <v>0</v>
      </c>
      <c r="G85" s="452">
        <f>'Kat. 5'!G19/1000*PÄÄSTÖKERTOIMET!G71/1000</f>
        <v>0</v>
      </c>
      <c r="H85" s="452">
        <f>'Kat. 5'!H19/1000*PÄÄSTÖKERTOIMET!H71/1000</f>
        <v>0</v>
      </c>
      <c r="J85" s="347" t="str">
        <f t="shared" si="25"/>
        <v>NA</v>
      </c>
      <c r="K85" s="347" t="str">
        <f t="shared" si="25"/>
        <v>NA</v>
      </c>
      <c r="L85" s="347" t="str">
        <f t="shared" si="25"/>
        <v>NA</v>
      </c>
      <c r="M85" s="347" t="str">
        <f t="shared" si="25"/>
        <v>NA</v>
      </c>
    </row>
    <row r="86" spans="2:13">
      <c r="B86" s="17" t="s">
        <v>113</v>
      </c>
      <c r="C86" s="59" t="s">
        <v>61</v>
      </c>
      <c r="D86" s="452">
        <f>'Kat. 5'!D20/1000*PÄÄSTÖKERTOIMET!D72/1000</f>
        <v>0</v>
      </c>
      <c r="E86" s="452">
        <f>'Kat. 5'!E20/1000*PÄÄSTÖKERTOIMET!E72/1000</f>
        <v>0</v>
      </c>
      <c r="F86" s="452">
        <f>'Kat. 5'!F20/1000*PÄÄSTÖKERTOIMET!F72/1000</f>
        <v>0</v>
      </c>
      <c r="G86" s="452">
        <f>'Kat. 5'!G20/1000*PÄÄSTÖKERTOIMET!G72/1000</f>
        <v>0</v>
      </c>
      <c r="H86" s="452">
        <f>'Kat. 5'!H20/1000*PÄÄSTÖKERTOIMET!H72/1000</f>
        <v>0</v>
      </c>
      <c r="J86" s="347" t="str">
        <f t="shared" si="25"/>
        <v>NA</v>
      </c>
      <c r="K86" s="347" t="str">
        <f t="shared" si="25"/>
        <v>NA</v>
      </c>
      <c r="L86" s="347" t="str">
        <f t="shared" si="25"/>
        <v>NA</v>
      </c>
      <c r="M86" s="347" t="str">
        <f t="shared" si="25"/>
        <v>NA</v>
      </c>
    </row>
    <row r="87" spans="2:13">
      <c r="B87" s="17" t="s">
        <v>114</v>
      </c>
      <c r="C87" s="59" t="s">
        <v>61</v>
      </c>
      <c r="D87" s="452">
        <f>'Kat. 5'!D21/1000*PÄÄSTÖKERTOIMET!D73/1000</f>
        <v>0</v>
      </c>
      <c r="E87" s="452">
        <f>'Kat. 5'!E21/1000*PÄÄSTÖKERTOIMET!E73/1000</f>
        <v>0</v>
      </c>
      <c r="F87" s="452">
        <f>'Kat. 5'!F21/1000*PÄÄSTÖKERTOIMET!F73/1000</f>
        <v>0</v>
      </c>
      <c r="G87" s="452">
        <f>'Kat. 5'!G21/1000*PÄÄSTÖKERTOIMET!G73/1000</f>
        <v>0</v>
      </c>
      <c r="H87" s="452">
        <f>'Kat. 5'!H21/1000*PÄÄSTÖKERTOIMET!H73/1000</f>
        <v>0</v>
      </c>
      <c r="J87" s="347" t="str">
        <f t="shared" si="25"/>
        <v>NA</v>
      </c>
      <c r="K87" s="347" t="str">
        <f t="shared" si="25"/>
        <v>NA</v>
      </c>
      <c r="L87" s="347" t="str">
        <f t="shared" si="25"/>
        <v>NA</v>
      </c>
      <c r="M87" s="347" t="str">
        <f t="shared" si="25"/>
        <v>NA</v>
      </c>
    </row>
    <row r="88" spans="2:13">
      <c r="B88" s="17" t="s">
        <v>115</v>
      </c>
      <c r="C88" s="59" t="s">
        <v>61</v>
      </c>
      <c r="D88" s="452">
        <f>'Kat. 5'!D22/1000*PÄÄSTÖKERTOIMET!D74/1000</f>
        <v>0</v>
      </c>
      <c r="E88" s="452">
        <f>'Kat. 5'!E22/1000*PÄÄSTÖKERTOIMET!E74/1000</f>
        <v>0</v>
      </c>
      <c r="F88" s="452">
        <f>'Kat. 5'!F22/1000*PÄÄSTÖKERTOIMET!F74/1000</f>
        <v>0</v>
      </c>
      <c r="G88" s="452">
        <f>'Kat. 5'!G22/1000*PÄÄSTÖKERTOIMET!G74/1000</f>
        <v>0</v>
      </c>
      <c r="H88" s="452">
        <f>'Kat. 5'!H22/1000*PÄÄSTÖKERTOIMET!H74/1000</f>
        <v>0</v>
      </c>
      <c r="J88" s="347" t="str">
        <f t="shared" si="25"/>
        <v>NA</v>
      </c>
      <c r="K88" s="347" t="str">
        <f t="shared" si="25"/>
        <v>NA</v>
      </c>
      <c r="L88" s="347" t="str">
        <f t="shared" si="25"/>
        <v>NA</v>
      </c>
      <c r="M88" s="347" t="str">
        <f t="shared" si="25"/>
        <v>NA</v>
      </c>
    </row>
    <row r="89" spans="2:13">
      <c r="D89" s="399"/>
      <c r="E89" s="399"/>
      <c r="F89" s="399"/>
      <c r="G89" s="399"/>
      <c r="H89" s="399"/>
      <c r="J89" s="370"/>
      <c r="K89" s="370"/>
      <c r="L89" s="370"/>
      <c r="M89" s="370"/>
    </row>
    <row r="90" spans="2:13" s="386" customFormat="1">
      <c r="B90" s="387" t="s">
        <v>27</v>
      </c>
      <c r="C90" s="388" t="s">
        <v>61</v>
      </c>
      <c r="D90" s="389">
        <f>SUM(D91:D96)</f>
        <v>0</v>
      </c>
      <c r="E90" s="389">
        <f>SUM(E91:E96)</f>
        <v>0</v>
      </c>
      <c r="F90" s="389">
        <f>SUM(F91:F96)</f>
        <v>0</v>
      </c>
      <c r="G90" s="389">
        <f>SUM(G91:G96)</f>
        <v>0</v>
      </c>
      <c r="H90" s="389">
        <f>SUM(H91:H96)</f>
        <v>0</v>
      </c>
      <c r="J90" s="390" t="str">
        <f t="shared" ref="J90:M90" si="26">IFERROR((E90-D90)/D90,"NA")</f>
        <v>NA</v>
      </c>
      <c r="K90" s="390" t="str">
        <f t="shared" si="26"/>
        <v>NA</v>
      </c>
      <c r="L90" s="390" t="str">
        <f t="shared" si="26"/>
        <v>NA</v>
      </c>
      <c r="M90" s="390" t="str">
        <f t="shared" si="26"/>
        <v>NA</v>
      </c>
    </row>
    <row r="91" spans="2:13">
      <c r="B91" s="221" t="s">
        <v>116</v>
      </c>
      <c r="C91" s="59"/>
      <c r="D91" s="453"/>
      <c r="E91" s="453"/>
      <c r="F91" s="453"/>
      <c r="G91" s="453"/>
      <c r="H91" s="453"/>
      <c r="J91" s="347"/>
      <c r="K91" s="347"/>
      <c r="L91" s="347"/>
      <c r="M91" s="347"/>
    </row>
    <row r="92" spans="2:13">
      <c r="B92" s="50" t="s">
        <v>117</v>
      </c>
      <c r="C92" s="59" t="s">
        <v>61</v>
      </c>
      <c r="D92" s="454">
        <f>'Kat. 6'!D7*PÄÄSTÖKERTOIMET!D93/1000</f>
        <v>0</v>
      </c>
      <c r="E92" s="454">
        <f>'Kat. 6'!E7*PÄÄSTÖKERTOIMET!E93/1000</f>
        <v>0</v>
      </c>
      <c r="F92" s="454">
        <f>'Kat. 6'!F7*PÄÄSTÖKERTOIMET!F93/1000</f>
        <v>0</v>
      </c>
      <c r="G92" s="454">
        <f>'Kat. 6'!G7*PÄÄSTÖKERTOIMET!G93/1000</f>
        <v>0</v>
      </c>
      <c r="H92" s="454">
        <f>'Kat. 6'!H7*PÄÄSTÖKERTOIMET!H93/1000</f>
        <v>0</v>
      </c>
      <c r="J92" s="347" t="str">
        <f>IFERROR((E92-D92)/D92,"NA")</f>
        <v>NA</v>
      </c>
      <c r="K92" s="347" t="str">
        <f t="shared" ref="K92:M96" si="27">IFERROR((F92-E92)/E92,"NA")</f>
        <v>NA</v>
      </c>
      <c r="L92" s="347" t="str">
        <f t="shared" si="27"/>
        <v>NA</v>
      </c>
      <c r="M92" s="347" t="str">
        <f t="shared" si="27"/>
        <v>NA</v>
      </c>
    </row>
    <row r="93" spans="2:13">
      <c r="B93" s="221" t="s">
        <v>118</v>
      </c>
      <c r="C93" s="59"/>
      <c r="D93" s="453"/>
      <c r="E93" s="352"/>
      <c r="F93" s="352"/>
      <c r="G93" s="352"/>
      <c r="H93" s="352"/>
      <c r="J93" s="347" t="str">
        <f t="shared" ref="J93:J96" si="28">IFERROR((E93-D93)/D93,"NA")</f>
        <v>NA</v>
      </c>
      <c r="K93" s="347" t="str">
        <f t="shared" si="27"/>
        <v>NA</v>
      </c>
      <c r="L93" s="347" t="str">
        <f t="shared" si="27"/>
        <v>NA</v>
      </c>
      <c r="M93" s="347" t="str">
        <f t="shared" si="27"/>
        <v>NA</v>
      </c>
    </row>
    <row r="94" spans="2:13">
      <c r="B94" s="50" t="s">
        <v>119</v>
      </c>
      <c r="C94" s="59" t="s">
        <v>61</v>
      </c>
      <c r="D94" s="455">
        <f>'Kat. 6'!D17*Other_land_transport_services/1000</f>
        <v>0</v>
      </c>
      <c r="E94" s="455">
        <f>'Kat. 6'!E17*Other_land_transport_services/1000</f>
        <v>0</v>
      </c>
      <c r="F94" s="455">
        <f>'Kat. 6'!F17*Other_land_transport_services/1000</f>
        <v>0</v>
      </c>
      <c r="G94" s="455">
        <f>'Kat. 6'!G17*Other_land_transport_services/1000</f>
        <v>0</v>
      </c>
      <c r="H94" s="455">
        <f>'Kat. 6'!H17*Other_land_transport_services/1000</f>
        <v>0</v>
      </c>
      <c r="J94" s="347" t="str">
        <f t="shared" si="28"/>
        <v>NA</v>
      </c>
      <c r="K94" s="347" t="str">
        <f t="shared" si="27"/>
        <v>NA</v>
      </c>
      <c r="L94" s="347" t="str">
        <f t="shared" si="27"/>
        <v>NA</v>
      </c>
      <c r="M94" s="347" t="str">
        <f t="shared" si="27"/>
        <v>NA</v>
      </c>
    </row>
    <row r="95" spans="2:13">
      <c r="B95" s="221" t="s">
        <v>120</v>
      </c>
      <c r="C95" s="59"/>
      <c r="D95" s="352"/>
      <c r="E95" s="352"/>
      <c r="F95" s="352"/>
      <c r="G95" s="352"/>
      <c r="H95" s="352"/>
      <c r="J95" s="347" t="str">
        <f t="shared" si="28"/>
        <v>NA</v>
      </c>
      <c r="K95" s="347" t="str">
        <f t="shared" si="27"/>
        <v>NA</v>
      </c>
      <c r="L95" s="347" t="str">
        <f t="shared" si="27"/>
        <v>NA</v>
      </c>
      <c r="M95" s="347" t="str">
        <f t="shared" si="27"/>
        <v>NA</v>
      </c>
    </row>
    <row r="96" spans="2:13">
      <c r="B96" s="50" t="s">
        <v>121</v>
      </c>
      <c r="C96" s="59" t="s">
        <v>61</v>
      </c>
      <c r="D96" s="352">
        <f>'Kat. 6'!D41*PÄÄSTÖKERTOIMET!D96/1000</f>
        <v>0</v>
      </c>
      <c r="E96" s="352">
        <f>'Kat. 6'!E41*PÄÄSTÖKERTOIMET!E96/1000</f>
        <v>0</v>
      </c>
      <c r="F96" s="352">
        <f>'Kat. 6'!F41*PÄÄSTÖKERTOIMET!F96/1000</f>
        <v>0</v>
      </c>
      <c r="G96" s="352">
        <f>'Kat. 6'!G41*PÄÄSTÖKERTOIMET!G96/1000</f>
        <v>0</v>
      </c>
      <c r="H96" s="352">
        <f>'Kat. 6'!H41*PÄÄSTÖKERTOIMET!H96/1000</f>
        <v>0</v>
      </c>
      <c r="J96" s="347" t="str">
        <f t="shared" si="28"/>
        <v>NA</v>
      </c>
      <c r="K96" s="347" t="str">
        <f t="shared" si="27"/>
        <v>NA</v>
      </c>
      <c r="L96" s="347" t="str">
        <f t="shared" si="27"/>
        <v>NA</v>
      </c>
      <c r="M96" s="347" t="str">
        <f t="shared" si="27"/>
        <v>NA</v>
      </c>
    </row>
    <row r="97" spans="2:13">
      <c r="D97" s="398"/>
      <c r="E97" s="398"/>
      <c r="F97" s="398"/>
      <c r="G97" s="398"/>
      <c r="H97" s="398"/>
    </row>
    <row r="98" spans="2:13" s="386" customFormat="1">
      <c r="B98" s="387" t="s">
        <v>29</v>
      </c>
      <c r="C98" s="388" t="s">
        <v>61</v>
      </c>
      <c r="D98" s="389">
        <f>SUM(D99:D117)</f>
        <v>0</v>
      </c>
      <c r="E98" s="389">
        <f t="shared" ref="E98:H98" si="29">SUM(E99:E117)</f>
        <v>0</v>
      </c>
      <c r="F98" s="389">
        <f t="shared" si="29"/>
        <v>0</v>
      </c>
      <c r="G98" s="389">
        <f t="shared" si="29"/>
        <v>0</v>
      </c>
      <c r="H98" s="389">
        <f t="shared" si="29"/>
        <v>0</v>
      </c>
      <c r="J98" s="390" t="str">
        <f t="shared" ref="J98:M113" si="30">IFERROR((E98-D98)/D98,"NA")</f>
        <v>NA</v>
      </c>
      <c r="K98" s="390" t="str">
        <f t="shared" si="30"/>
        <v>NA</v>
      </c>
      <c r="L98" s="390" t="str">
        <f t="shared" si="30"/>
        <v>NA</v>
      </c>
      <c r="M98" s="390" t="str">
        <f t="shared" si="30"/>
        <v>NA</v>
      </c>
    </row>
    <row r="99" spans="2:13">
      <c r="B99" s="400" t="s">
        <v>122</v>
      </c>
      <c r="C99" s="59" t="s">
        <v>61</v>
      </c>
      <c r="D99" s="352"/>
      <c r="E99" s="352"/>
      <c r="F99" s="352"/>
      <c r="G99" s="352"/>
      <c r="H99" s="352"/>
      <c r="J99" s="347" t="str">
        <f t="shared" si="30"/>
        <v>NA</v>
      </c>
      <c r="K99" s="347" t="str">
        <f t="shared" si="30"/>
        <v>NA</v>
      </c>
      <c r="L99" s="347" t="str">
        <f t="shared" si="30"/>
        <v>NA</v>
      </c>
      <c r="M99" s="347" t="str">
        <f t="shared" si="30"/>
        <v>NA</v>
      </c>
    </row>
    <row r="100" spans="2:13">
      <c r="B100" s="401" t="s">
        <v>123</v>
      </c>
      <c r="C100" s="59" t="s">
        <v>61</v>
      </c>
      <c r="D100" s="352">
        <f>'Kat. 7'!D9*PÄÄSTÖKERTOIMET!D92/1000</f>
        <v>0</v>
      </c>
      <c r="E100" s="352">
        <f>'Kat. 7'!E9*PÄÄSTÖKERTOIMET!E92/1000</f>
        <v>0</v>
      </c>
      <c r="F100" s="352">
        <f>'Kat. 7'!F9*PÄÄSTÖKERTOIMET!F92/1000</f>
        <v>0</v>
      </c>
      <c r="G100" s="352">
        <f>'Kat. 7'!G9*PÄÄSTÖKERTOIMET!G92/1000</f>
        <v>0</v>
      </c>
      <c r="H100" s="352">
        <f>'Kat. 7'!H9*PÄÄSTÖKERTOIMET!H92/1000</f>
        <v>0</v>
      </c>
      <c r="J100" s="347" t="str">
        <f t="shared" si="30"/>
        <v>NA</v>
      </c>
      <c r="K100" s="347" t="str">
        <f t="shared" si="30"/>
        <v>NA</v>
      </c>
      <c r="L100" s="347" t="str">
        <f t="shared" si="30"/>
        <v>NA</v>
      </c>
      <c r="M100" s="347" t="str">
        <f t="shared" si="30"/>
        <v>NA</v>
      </c>
    </row>
    <row r="101" spans="2:13">
      <c r="B101" s="400" t="s">
        <v>124</v>
      </c>
      <c r="C101" s="59" t="s">
        <v>61</v>
      </c>
      <c r="D101" s="352"/>
      <c r="E101" s="352"/>
      <c r="F101" s="352"/>
      <c r="G101" s="352"/>
      <c r="H101" s="352"/>
      <c r="J101" s="347" t="str">
        <f t="shared" si="30"/>
        <v>NA</v>
      </c>
      <c r="K101" s="347" t="str">
        <f t="shared" si="30"/>
        <v>NA</v>
      </c>
      <c r="L101" s="347" t="str">
        <f t="shared" si="30"/>
        <v>NA</v>
      </c>
      <c r="M101" s="347" t="str">
        <f t="shared" si="30"/>
        <v>NA</v>
      </c>
    </row>
    <row r="102" spans="2:13">
      <c r="B102" s="401" t="s">
        <v>119</v>
      </c>
      <c r="C102" s="59" t="s">
        <v>61</v>
      </c>
      <c r="D102" s="352">
        <f>'Kat. 7'!D11*PÄÄSTÖKERTOIMET!D76/1000</f>
        <v>0</v>
      </c>
      <c r="E102" s="352">
        <f>'Kat. 7'!E11*PÄÄSTÖKERTOIMET!E76/1000</f>
        <v>0</v>
      </c>
      <c r="F102" s="352">
        <f>'Kat. 7'!F11*PÄÄSTÖKERTOIMET!F76/1000</f>
        <v>0</v>
      </c>
      <c r="G102" s="352">
        <f>'Kat. 7'!G11*PÄÄSTÖKERTOIMET!G76/1000</f>
        <v>0</v>
      </c>
      <c r="H102" s="352">
        <f>'Kat. 7'!H11*PÄÄSTÖKERTOIMET!H76/1000</f>
        <v>0</v>
      </c>
      <c r="J102" s="347" t="str">
        <f t="shared" si="30"/>
        <v>NA</v>
      </c>
      <c r="K102" s="347" t="str">
        <f t="shared" si="30"/>
        <v>NA</v>
      </c>
      <c r="L102" s="347" t="str">
        <f t="shared" si="30"/>
        <v>NA</v>
      </c>
      <c r="M102" s="347" t="str">
        <f t="shared" si="30"/>
        <v>NA</v>
      </c>
    </row>
    <row r="103" spans="2:13">
      <c r="B103" s="401" t="s">
        <v>125</v>
      </c>
      <c r="C103" s="59" t="s">
        <v>61</v>
      </c>
      <c r="D103" s="352">
        <f>'Kat. 7'!D12*PÄÄSTÖKERTOIMET!D77/1000</f>
        <v>0</v>
      </c>
      <c r="E103" s="352">
        <f>'Kat. 7'!E12*PÄÄSTÖKERTOIMET!E77/1000</f>
        <v>0</v>
      </c>
      <c r="F103" s="352">
        <f>'Kat. 7'!F12*PÄÄSTÖKERTOIMET!F77/1000</f>
        <v>0</v>
      </c>
      <c r="G103" s="352">
        <f>'Kat. 7'!G12*PÄÄSTÖKERTOIMET!G77/1000</f>
        <v>0</v>
      </c>
      <c r="H103" s="352">
        <f>'Kat. 7'!H12*PÄÄSTÖKERTOIMET!H77/1000</f>
        <v>0</v>
      </c>
      <c r="J103" s="347" t="str">
        <f t="shared" si="30"/>
        <v>NA</v>
      </c>
      <c r="K103" s="347" t="str">
        <f t="shared" si="30"/>
        <v>NA</v>
      </c>
      <c r="L103" s="347" t="str">
        <f t="shared" si="30"/>
        <v>NA</v>
      </c>
      <c r="M103" s="347" t="str">
        <f t="shared" si="30"/>
        <v>NA</v>
      </c>
    </row>
    <row r="104" spans="2:13">
      <c r="B104" s="401" t="s">
        <v>126</v>
      </c>
      <c r="C104" s="59" t="s">
        <v>61</v>
      </c>
      <c r="D104" s="352">
        <f>'Kat. 7'!D13*PÄÄSTÖKERTOIMET!D78/1000</f>
        <v>0</v>
      </c>
      <c r="E104" s="352">
        <f>'Kat. 7'!E13*PÄÄSTÖKERTOIMET!E78/1000</f>
        <v>0</v>
      </c>
      <c r="F104" s="352">
        <f>'Kat. 7'!F13*PÄÄSTÖKERTOIMET!F78/1000</f>
        <v>0</v>
      </c>
      <c r="G104" s="352">
        <f>'Kat. 7'!G13*PÄÄSTÖKERTOIMET!G78/1000</f>
        <v>0</v>
      </c>
      <c r="H104" s="352">
        <f>'Kat. 7'!H13*PÄÄSTÖKERTOIMET!H78/1000</f>
        <v>0</v>
      </c>
      <c r="J104" s="347" t="str">
        <f t="shared" si="30"/>
        <v>NA</v>
      </c>
      <c r="K104" s="347" t="str">
        <f t="shared" si="30"/>
        <v>NA</v>
      </c>
      <c r="L104" s="347" t="str">
        <f t="shared" si="30"/>
        <v>NA</v>
      </c>
      <c r="M104" s="347" t="str">
        <f t="shared" si="30"/>
        <v>NA</v>
      </c>
    </row>
    <row r="105" spans="2:13">
      <c r="B105" s="401" t="s">
        <v>127</v>
      </c>
      <c r="C105" s="59" t="s">
        <v>61</v>
      </c>
      <c r="D105" s="352">
        <f>'Kat. 7'!D14*PÄÄSTÖKERTOIMET!D79/1000</f>
        <v>0</v>
      </c>
      <c r="E105" s="352">
        <f>'Kat. 7'!E14*PÄÄSTÖKERTOIMET!E79/1000</f>
        <v>0</v>
      </c>
      <c r="F105" s="352">
        <f>'Kat. 7'!F14*PÄÄSTÖKERTOIMET!F79/1000</f>
        <v>0</v>
      </c>
      <c r="G105" s="352">
        <f>'Kat. 7'!G14*PÄÄSTÖKERTOIMET!G79/1000</f>
        <v>0</v>
      </c>
      <c r="H105" s="352">
        <f>'Kat. 7'!H14*PÄÄSTÖKERTOIMET!H79/1000</f>
        <v>0</v>
      </c>
      <c r="J105" s="347" t="str">
        <f t="shared" si="30"/>
        <v>NA</v>
      </c>
      <c r="K105" s="347" t="str">
        <f t="shared" si="30"/>
        <v>NA</v>
      </c>
      <c r="L105" s="347" t="str">
        <f t="shared" si="30"/>
        <v>NA</v>
      </c>
      <c r="M105" s="347" t="str">
        <f t="shared" si="30"/>
        <v>NA</v>
      </c>
    </row>
    <row r="106" spans="2:13">
      <c r="B106" s="401" t="s">
        <v>128</v>
      </c>
      <c r="C106" s="59" t="s">
        <v>61</v>
      </c>
      <c r="D106" s="352">
        <f>'Kat. 7'!D15*PÄÄSTÖKERTOIMET!D80/1000</f>
        <v>0</v>
      </c>
      <c r="E106" s="352">
        <f>'Kat. 7'!E15*PÄÄSTÖKERTOIMET!E80/1000</f>
        <v>0</v>
      </c>
      <c r="F106" s="352">
        <f>'Kat. 7'!F15*PÄÄSTÖKERTOIMET!F80/1000</f>
        <v>0</v>
      </c>
      <c r="G106" s="352">
        <f>'Kat. 7'!G15*PÄÄSTÖKERTOIMET!G80/1000</f>
        <v>0</v>
      </c>
      <c r="H106" s="352">
        <f>'Kat. 7'!H15*PÄÄSTÖKERTOIMET!H80/1000</f>
        <v>0</v>
      </c>
      <c r="J106" s="347" t="str">
        <f t="shared" si="30"/>
        <v>NA</v>
      </c>
      <c r="K106" s="347" t="str">
        <f t="shared" si="30"/>
        <v>NA</v>
      </c>
      <c r="L106" s="347" t="str">
        <f t="shared" si="30"/>
        <v>NA</v>
      </c>
      <c r="M106" s="347" t="str">
        <f t="shared" si="30"/>
        <v>NA</v>
      </c>
    </row>
    <row r="107" spans="2:13">
      <c r="B107" s="401" t="s">
        <v>129</v>
      </c>
      <c r="C107" s="59" t="s">
        <v>61</v>
      </c>
      <c r="D107" s="352">
        <f>'Kat. 7'!D16*PÄÄSTÖKERTOIMET!D81/1000</f>
        <v>0</v>
      </c>
      <c r="E107" s="352">
        <f>'Kat. 7'!E16*PÄÄSTÖKERTOIMET!E81/1000</f>
        <v>0</v>
      </c>
      <c r="F107" s="352">
        <f>'Kat. 7'!F16*PÄÄSTÖKERTOIMET!F81/1000</f>
        <v>0</v>
      </c>
      <c r="G107" s="352">
        <f>'Kat. 7'!G16*PÄÄSTÖKERTOIMET!G81/1000</f>
        <v>0</v>
      </c>
      <c r="H107" s="352">
        <f>'Kat. 7'!H16*PÄÄSTÖKERTOIMET!H81/1000</f>
        <v>0</v>
      </c>
      <c r="J107" s="347" t="str">
        <f t="shared" si="30"/>
        <v>NA</v>
      </c>
      <c r="K107" s="347" t="str">
        <f t="shared" si="30"/>
        <v>NA</v>
      </c>
      <c r="L107" s="347" t="str">
        <f t="shared" si="30"/>
        <v>NA</v>
      </c>
      <c r="M107" s="347" t="str">
        <f t="shared" si="30"/>
        <v>NA</v>
      </c>
    </row>
    <row r="108" spans="2:13">
      <c r="B108" s="401" t="s">
        <v>130</v>
      </c>
      <c r="C108" s="59" t="s">
        <v>61</v>
      </c>
      <c r="D108" s="352">
        <f>'Kat. 7'!D17*PÄÄSTÖKERTOIMET!D82/1000</f>
        <v>0</v>
      </c>
      <c r="E108" s="352">
        <f>'Kat. 7'!E17*PÄÄSTÖKERTOIMET!E82/1000</f>
        <v>0</v>
      </c>
      <c r="F108" s="352">
        <f>'Kat. 7'!F17*PÄÄSTÖKERTOIMET!F82/1000</f>
        <v>0</v>
      </c>
      <c r="G108" s="352">
        <f>'Kat. 7'!G17*PÄÄSTÖKERTOIMET!G82/1000</f>
        <v>0</v>
      </c>
      <c r="H108" s="352">
        <f>'Kat. 7'!H17*PÄÄSTÖKERTOIMET!H82/1000</f>
        <v>0</v>
      </c>
      <c r="J108" s="347" t="str">
        <f t="shared" si="30"/>
        <v>NA</v>
      </c>
      <c r="K108" s="347" t="str">
        <f t="shared" si="30"/>
        <v>NA</v>
      </c>
      <c r="L108" s="347" t="str">
        <f t="shared" si="30"/>
        <v>NA</v>
      </c>
      <c r="M108" s="347" t="str">
        <f t="shared" si="30"/>
        <v>NA</v>
      </c>
    </row>
    <row r="109" spans="2:13">
      <c r="B109" s="401" t="s">
        <v>131</v>
      </c>
      <c r="C109" s="59" t="s">
        <v>61</v>
      </c>
      <c r="D109" s="352">
        <f>'Kat. 7'!D18*PÄÄSTÖKERTOIMET!D83/1000</f>
        <v>0</v>
      </c>
      <c r="E109" s="352">
        <f>'Kat. 7'!E18*PÄÄSTÖKERTOIMET!E83/1000</f>
        <v>0</v>
      </c>
      <c r="F109" s="352">
        <f>'Kat. 7'!F18*PÄÄSTÖKERTOIMET!F83/1000</f>
        <v>0</v>
      </c>
      <c r="G109" s="352">
        <f>'Kat. 7'!G18*PÄÄSTÖKERTOIMET!G83/1000</f>
        <v>0</v>
      </c>
      <c r="H109" s="352">
        <f>'Kat. 7'!H18*PÄÄSTÖKERTOIMET!H83/1000</f>
        <v>0</v>
      </c>
      <c r="J109" s="347" t="str">
        <f t="shared" si="30"/>
        <v>NA</v>
      </c>
      <c r="K109" s="347" t="str">
        <f t="shared" si="30"/>
        <v>NA</v>
      </c>
      <c r="L109" s="347" t="str">
        <f t="shared" si="30"/>
        <v>NA</v>
      </c>
      <c r="M109" s="347" t="str">
        <f t="shared" si="30"/>
        <v>NA</v>
      </c>
    </row>
    <row r="110" spans="2:13">
      <c r="B110" s="401" t="s">
        <v>132</v>
      </c>
      <c r="C110" s="59" t="s">
        <v>61</v>
      </c>
      <c r="D110" s="352">
        <f>'Kat. 7'!D19*PÄÄSTÖKERTOIMET!D84/1000</f>
        <v>0</v>
      </c>
      <c r="E110" s="352">
        <f>'Kat. 7'!E19*PÄÄSTÖKERTOIMET!E84/1000</f>
        <v>0</v>
      </c>
      <c r="F110" s="352">
        <f>'Kat. 7'!F19*PÄÄSTÖKERTOIMET!F84/1000</f>
        <v>0</v>
      </c>
      <c r="G110" s="352">
        <f>'Kat. 7'!G19*PÄÄSTÖKERTOIMET!G84/1000</f>
        <v>0</v>
      </c>
      <c r="H110" s="352">
        <f>'Kat. 7'!H19*PÄÄSTÖKERTOIMET!H84/1000</f>
        <v>0</v>
      </c>
      <c r="J110" s="347" t="str">
        <f t="shared" si="30"/>
        <v>NA</v>
      </c>
      <c r="K110" s="347" t="str">
        <f t="shared" si="30"/>
        <v>NA</v>
      </c>
      <c r="L110" s="347" t="str">
        <f t="shared" si="30"/>
        <v>NA</v>
      </c>
      <c r="M110" s="347" t="str">
        <f t="shared" si="30"/>
        <v>NA</v>
      </c>
    </row>
    <row r="111" spans="2:13">
      <c r="B111" s="401" t="s">
        <v>133</v>
      </c>
      <c r="C111" s="59" t="s">
        <v>61</v>
      </c>
      <c r="D111" s="352">
        <f>'Kat. 7'!D20*PÄÄSTÖKERTOIMET!D85/1000</f>
        <v>0</v>
      </c>
      <c r="E111" s="352">
        <f>'Kat. 7'!E20*PÄÄSTÖKERTOIMET!E85/1000</f>
        <v>0</v>
      </c>
      <c r="F111" s="352">
        <f>'Kat. 7'!F20*PÄÄSTÖKERTOIMET!F85/1000</f>
        <v>0</v>
      </c>
      <c r="G111" s="352">
        <f>'Kat. 7'!G20*PÄÄSTÖKERTOIMET!G85/1000</f>
        <v>0</v>
      </c>
      <c r="H111" s="352">
        <f>'Kat. 7'!H20*PÄÄSTÖKERTOIMET!H85/1000</f>
        <v>0</v>
      </c>
      <c r="J111" s="347" t="str">
        <f t="shared" si="30"/>
        <v>NA</v>
      </c>
      <c r="K111" s="347" t="str">
        <f t="shared" si="30"/>
        <v>NA</v>
      </c>
      <c r="L111" s="347" t="str">
        <f t="shared" si="30"/>
        <v>NA</v>
      </c>
      <c r="M111" s="347" t="str">
        <f t="shared" si="30"/>
        <v>NA</v>
      </c>
    </row>
    <row r="112" spans="2:13">
      <c r="B112" s="401" t="s">
        <v>134</v>
      </c>
      <c r="C112" s="59" t="s">
        <v>61</v>
      </c>
      <c r="D112" s="352">
        <f>'Kat. 7'!D21*PÄÄSTÖKERTOIMET!D86/1000</f>
        <v>0</v>
      </c>
      <c r="E112" s="352">
        <f>'Kat. 7'!E21*PÄÄSTÖKERTOIMET!E86/1000</f>
        <v>0</v>
      </c>
      <c r="F112" s="352">
        <f>'Kat. 7'!F21*PÄÄSTÖKERTOIMET!F86/1000</f>
        <v>0</v>
      </c>
      <c r="G112" s="352">
        <f>'Kat. 7'!G21*PÄÄSTÖKERTOIMET!G86/1000</f>
        <v>0</v>
      </c>
      <c r="H112" s="352">
        <f>'Kat. 7'!H21*PÄÄSTÖKERTOIMET!H86/1000</f>
        <v>0</v>
      </c>
      <c r="J112" s="347" t="str">
        <f t="shared" si="30"/>
        <v>NA</v>
      </c>
      <c r="K112" s="347" t="str">
        <f t="shared" si="30"/>
        <v>NA</v>
      </c>
      <c r="L112" s="347" t="str">
        <f t="shared" si="30"/>
        <v>NA</v>
      </c>
      <c r="M112" s="347" t="str">
        <f t="shared" si="30"/>
        <v>NA</v>
      </c>
    </row>
    <row r="113" spans="2:13">
      <c r="B113" s="401" t="s">
        <v>135</v>
      </c>
      <c r="C113" s="59" t="s">
        <v>61</v>
      </c>
      <c r="D113" s="352">
        <f>'Kat. 7'!D22*PÄÄSTÖKERTOIMET!D87/1000</f>
        <v>0</v>
      </c>
      <c r="E113" s="352">
        <f>'Kat. 7'!E22*PÄÄSTÖKERTOIMET!E87/1000</f>
        <v>0</v>
      </c>
      <c r="F113" s="352">
        <f>'Kat. 7'!F22*PÄÄSTÖKERTOIMET!F87/1000</f>
        <v>0</v>
      </c>
      <c r="G113" s="352">
        <f>'Kat. 7'!G22*PÄÄSTÖKERTOIMET!G87/1000</f>
        <v>0</v>
      </c>
      <c r="H113" s="352">
        <f>'Kat. 7'!H22*PÄÄSTÖKERTOIMET!H87/1000</f>
        <v>0</v>
      </c>
      <c r="J113" s="347" t="str">
        <f t="shared" si="30"/>
        <v>NA</v>
      </c>
      <c r="K113" s="347" t="str">
        <f t="shared" si="30"/>
        <v>NA</v>
      </c>
      <c r="L113" s="347" t="str">
        <f t="shared" si="30"/>
        <v>NA</v>
      </c>
      <c r="M113" s="347" t="str">
        <f t="shared" si="30"/>
        <v>NA</v>
      </c>
    </row>
    <row r="114" spans="2:13">
      <c r="B114" s="401" t="s">
        <v>136</v>
      </c>
      <c r="C114" s="59" t="s">
        <v>61</v>
      </c>
      <c r="D114" s="352">
        <f>'Kat. 7'!D23*PÄÄSTÖKERTOIMET!D88/1000</f>
        <v>0</v>
      </c>
      <c r="E114" s="352">
        <f>'Kat. 7'!E23*PÄÄSTÖKERTOIMET!E88/1000</f>
        <v>0</v>
      </c>
      <c r="F114" s="352">
        <f>'Kat. 7'!F23*PÄÄSTÖKERTOIMET!F88/1000</f>
        <v>0</v>
      </c>
      <c r="G114" s="352">
        <f>'Kat. 7'!G23*PÄÄSTÖKERTOIMET!G88/1000</f>
        <v>0</v>
      </c>
      <c r="H114" s="352">
        <f>'Kat. 7'!H23*PÄÄSTÖKERTOIMET!H88/1000</f>
        <v>0</v>
      </c>
      <c r="J114" s="347" t="str">
        <f t="shared" ref="J114:M117" si="31">IFERROR((E114-D114)/D114,"NA")</f>
        <v>NA</v>
      </c>
      <c r="K114" s="347" t="str">
        <f t="shared" si="31"/>
        <v>NA</v>
      </c>
      <c r="L114" s="347" t="str">
        <f t="shared" si="31"/>
        <v>NA</v>
      </c>
      <c r="M114" s="347" t="str">
        <f t="shared" si="31"/>
        <v>NA</v>
      </c>
    </row>
    <row r="115" spans="2:13">
      <c r="B115" s="401" t="s">
        <v>137</v>
      </c>
      <c r="C115" s="59" t="s">
        <v>61</v>
      </c>
      <c r="D115" s="352">
        <f>'Kat. 7'!D24*PÄÄSTÖKERTOIMET!D89/1000</f>
        <v>0</v>
      </c>
      <c r="E115" s="352">
        <f>'Kat. 7'!E24*PÄÄSTÖKERTOIMET!E89/1000</f>
        <v>0</v>
      </c>
      <c r="F115" s="352">
        <f>'Kat. 7'!F24*PÄÄSTÖKERTOIMET!F89/1000</f>
        <v>0</v>
      </c>
      <c r="G115" s="352">
        <f>'Kat. 7'!G24*PÄÄSTÖKERTOIMET!G89/1000</f>
        <v>0</v>
      </c>
      <c r="H115" s="352">
        <f>'Kat. 7'!H24*PÄÄSTÖKERTOIMET!H89/1000</f>
        <v>0</v>
      </c>
      <c r="J115" s="347" t="str">
        <f t="shared" si="31"/>
        <v>NA</v>
      </c>
      <c r="K115" s="347" t="str">
        <f t="shared" si="31"/>
        <v>NA</v>
      </c>
      <c r="L115" s="347" t="str">
        <f t="shared" si="31"/>
        <v>NA</v>
      </c>
      <c r="M115" s="347" t="str">
        <f t="shared" si="31"/>
        <v>NA</v>
      </c>
    </row>
    <row r="116" spans="2:13">
      <c r="B116" s="401" t="s">
        <v>138</v>
      </c>
      <c r="C116" s="59" t="s">
        <v>61</v>
      </c>
      <c r="D116" s="352">
        <f>'Kat. 7'!D25*PÄÄSTÖKERTOIMET!D90/1000</f>
        <v>0</v>
      </c>
      <c r="E116" s="352">
        <f>'Kat. 7'!E25*PÄÄSTÖKERTOIMET!E90/1000</f>
        <v>0</v>
      </c>
      <c r="F116" s="352">
        <f>'Kat. 7'!F25*PÄÄSTÖKERTOIMET!F90/1000</f>
        <v>0</v>
      </c>
      <c r="G116" s="352">
        <f>'Kat. 7'!G25*PÄÄSTÖKERTOIMET!G90/1000</f>
        <v>0</v>
      </c>
      <c r="H116" s="352">
        <f>'Kat. 7'!H25*PÄÄSTÖKERTOIMET!H90/1000</f>
        <v>0</v>
      </c>
      <c r="J116" s="347" t="str">
        <f t="shared" si="31"/>
        <v>NA</v>
      </c>
      <c r="K116" s="347" t="str">
        <f t="shared" si="31"/>
        <v>NA</v>
      </c>
      <c r="L116" s="347" t="str">
        <f t="shared" si="31"/>
        <v>NA</v>
      </c>
      <c r="M116" s="347" t="str">
        <f t="shared" si="31"/>
        <v>NA</v>
      </c>
    </row>
    <row r="117" spans="2:13">
      <c r="B117" s="401" t="s">
        <v>139</v>
      </c>
      <c r="C117" s="59" t="s">
        <v>61</v>
      </c>
      <c r="D117" s="352">
        <f>'Kat. 7'!D26*PÄÄSTÖKERTOIMET!D91/1000</f>
        <v>0</v>
      </c>
      <c r="E117" s="352">
        <f>'Kat. 7'!E26*PÄÄSTÖKERTOIMET!E91/1000</f>
        <v>0</v>
      </c>
      <c r="F117" s="352">
        <f>'Kat. 7'!F26*PÄÄSTÖKERTOIMET!F91/1000</f>
        <v>0</v>
      </c>
      <c r="G117" s="352">
        <f>'Kat. 7'!G26*PÄÄSTÖKERTOIMET!G91/1000</f>
        <v>0</v>
      </c>
      <c r="H117" s="352">
        <f>'Kat. 7'!H26*PÄÄSTÖKERTOIMET!H91/1000</f>
        <v>0</v>
      </c>
      <c r="J117" s="347" t="str">
        <f t="shared" si="31"/>
        <v>NA</v>
      </c>
      <c r="K117" s="347" t="str">
        <f t="shared" si="31"/>
        <v>NA</v>
      </c>
      <c r="L117" s="347" t="str">
        <f t="shared" si="31"/>
        <v>NA</v>
      </c>
      <c r="M117" s="347" t="str">
        <f t="shared" si="31"/>
        <v>NA</v>
      </c>
    </row>
    <row r="118" spans="2:13">
      <c r="D118" s="398"/>
      <c r="E118" s="398"/>
      <c r="F118" s="398"/>
      <c r="G118" s="398"/>
      <c r="H118" s="398"/>
    </row>
    <row r="119" spans="2:13" s="386" customFormat="1">
      <c r="B119" s="387" t="s">
        <v>140</v>
      </c>
      <c r="C119" s="388" t="s">
        <v>61</v>
      </c>
      <c r="D119" s="389">
        <f>SUM(D120:D122)</f>
        <v>0</v>
      </c>
      <c r="E119" s="389">
        <f t="shared" ref="E119:H119" si="32">SUM(E120:E122)</f>
        <v>0</v>
      </c>
      <c r="F119" s="389">
        <f t="shared" si="32"/>
        <v>0</v>
      </c>
      <c r="G119" s="389">
        <f t="shared" si="32"/>
        <v>0</v>
      </c>
      <c r="H119" s="389">
        <f t="shared" si="32"/>
        <v>0</v>
      </c>
      <c r="J119" s="390" t="str">
        <f t="shared" ref="J119:M122" si="33">IFERROR((E119-D119)/D119,"NA")</f>
        <v>NA</v>
      </c>
      <c r="K119" s="390" t="str">
        <f t="shared" si="33"/>
        <v>NA</v>
      </c>
      <c r="L119" s="390" t="str">
        <f t="shared" si="33"/>
        <v>NA</v>
      </c>
      <c r="M119" s="390" t="str">
        <f t="shared" si="33"/>
        <v>NA</v>
      </c>
    </row>
    <row r="120" spans="2:13">
      <c r="B120" s="17" t="s">
        <v>141</v>
      </c>
      <c r="C120" s="59" t="s">
        <v>61</v>
      </c>
      <c r="D120" s="352">
        <f>'Kat. 9'!D6*'Kat. 9'!D7*'Kat. 9'!D9*PÄÄSTÖKERTOIMET!D84/1000</f>
        <v>0</v>
      </c>
      <c r="E120" s="352">
        <f>'Kat. 9'!E6*'Kat. 9'!E7*'Kat. 9'!E9*PÄÄSTÖKERTOIMET!E84/1000</f>
        <v>0</v>
      </c>
      <c r="F120" s="352">
        <f>'Kat. 9'!F6*'Kat. 9'!F7*'Kat. 9'!F9*PÄÄSTÖKERTOIMET!F84/1000</f>
        <v>0</v>
      </c>
      <c r="G120" s="352">
        <f>'Kat. 9'!G6*'Kat. 9'!G7*'Kat. 9'!G9*PÄÄSTÖKERTOIMET!G84/1000</f>
        <v>0</v>
      </c>
      <c r="H120" s="352">
        <f>'Kat. 9'!H6*'Kat. 9'!H7*'Kat. 9'!H9*PÄÄSTÖKERTOIMET!H84/1000</f>
        <v>0</v>
      </c>
      <c r="J120" s="347" t="str">
        <f t="shared" si="33"/>
        <v>NA</v>
      </c>
      <c r="K120" s="347" t="str">
        <f t="shared" si="33"/>
        <v>NA</v>
      </c>
      <c r="L120" s="347" t="str">
        <f t="shared" si="33"/>
        <v>NA</v>
      </c>
      <c r="M120" s="347" t="str">
        <f t="shared" si="33"/>
        <v>NA</v>
      </c>
    </row>
    <row r="121" spans="2:13">
      <c r="B121" s="17" t="s">
        <v>142</v>
      </c>
      <c r="C121" s="59" t="s">
        <v>61</v>
      </c>
      <c r="D121" s="352">
        <f>'Kat. 9'!D6*'Kat. 9'!D7*'Kat. 9'!D10*PÄÄSTÖKERTOIMET!D89/1000</f>
        <v>0</v>
      </c>
      <c r="E121" s="352">
        <f>'Kat. 9'!E6*'Kat. 9'!E7*'Kat. 9'!E10*PÄÄSTÖKERTOIMET!E89/1000</f>
        <v>0</v>
      </c>
      <c r="F121" s="352">
        <f>'Kat. 9'!F6*'Kat. 9'!F7*'Kat. 9'!F10*PÄÄSTÖKERTOIMET!F89/1000</f>
        <v>0</v>
      </c>
      <c r="G121" s="352">
        <f>'Kat. 9'!G6*'Kat. 9'!G7*'Kat. 9'!G10*PÄÄSTÖKERTOIMET!G89/1000</f>
        <v>0</v>
      </c>
      <c r="H121" s="352">
        <f>'Kat. 9'!H6*'Kat. 9'!H7*'Kat. 9'!H10*PÄÄSTÖKERTOIMET!H89/1000</f>
        <v>0</v>
      </c>
      <c r="J121" s="347" t="str">
        <f t="shared" si="33"/>
        <v>NA</v>
      </c>
      <c r="K121" s="347" t="str">
        <f t="shared" si="33"/>
        <v>NA</v>
      </c>
      <c r="L121" s="347" t="str">
        <f t="shared" si="33"/>
        <v>NA</v>
      </c>
      <c r="M121" s="347" t="str">
        <f t="shared" si="33"/>
        <v>NA</v>
      </c>
    </row>
    <row r="122" spans="2:13">
      <c r="B122" s="17" t="s">
        <v>143</v>
      </c>
      <c r="C122" s="59" t="s">
        <v>61</v>
      </c>
      <c r="D122" s="352">
        <f>'Kat. 9'!D6*'Kat. 9'!D7*'Kat. 9'!D11*PÄÄSTÖKERTOIMET!D87/1000</f>
        <v>0</v>
      </c>
      <c r="E122" s="352">
        <f>'Kat. 9'!E6*'Kat. 9'!E7*'Kat. 9'!E11*PÄÄSTÖKERTOIMET!E87/1000</f>
        <v>0</v>
      </c>
      <c r="F122" s="352">
        <f>'Kat. 9'!F6*'Kat. 9'!F7*'Kat. 9'!F11*PÄÄSTÖKERTOIMET!F87/1000</f>
        <v>0</v>
      </c>
      <c r="G122" s="352">
        <f>'Kat. 9'!G6*'Kat. 9'!G7*'Kat. 9'!G11*PÄÄSTÖKERTOIMET!G87/1000</f>
        <v>0</v>
      </c>
      <c r="H122" s="352">
        <f>'Kat. 9'!H6*'Kat. 9'!H7*'Kat. 9'!H11*PÄÄSTÖKERTOIMET!H87/1000</f>
        <v>0</v>
      </c>
      <c r="J122" s="347" t="str">
        <f t="shared" si="33"/>
        <v>NA</v>
      </c>
      <c r="K122" s="347" t="str">
        <f t="shared" si="33"/>
        <v>NA</v>
      </c>
      <c r="L122" s="347" t="str">
        <f t="shared" si="33"/>
        <v>NA</v>
      </c>
      <c r="M122" s="347" t="str">
        <f t="shared" si="33"/>
        <v>NA</v>
      </c>
    </row>
    <row r="123" spans="2:13">
      <c r="D123" s="402"/>
      <c r="E123" s="402"/>
      <c r="F123" s="402"/>
      <c r="G123" s="402"/>
      <c r="H123" s="402"/>
      <c r="J123" s="370"/>
      <c r="K123" s="370"/>
      <c r="L123" s="370"/>
      <c r="M123" s="370"/>
    </row>
    <row r="124" spans="2:13" s="386" customFormat="1">
      <c r="B124" s="387" t="s">
        <v>37</v>
      </c>
      <c r="C124" s="388" t="s">
        <v>61</v>
      </c>
      <c r="D124" s="389">
        <f>SUM(D125:D126)</f>
        <v>0</v>
      </c>
      <c r="E124" s="389">
        <f>SUM(E125:E126)</f>
        <v>0</v>
      </c>
      <c r="F124" s="389">
        <f>SUM(F125:F126)</f>
        <v>0</v>
      </c>
      <c r="G124" s="389">
        <f>SUM(G125:G126)</f>
        <v>0</v>
      </c>
      <c r="H124" s="389">
        <f>SUM(H125:H126)</f>
        <v>0</v>
      </c>
      <c r="J124" s="390" t="str">
        <f t="shared" ref="J124:M126" si="34">IFERROR((E124-D124)/D124,"NA")</f>
        <v>NA</v>
      </c>
      <c r="K124" s="390" t="str">
        <f t="shared" si="34"/>
        <v>NA</v>
      </c>
      <c r="L124" s="390" t="str">
        <f t="shared" si="34"/>
        <v>NA</v>
      </c>
      <c r="M124" s="390" t="str">
        <f t="shared" si="34"/>
        <v>NA</v>
      </c>
    </row>
    <row r="125" spans="2:13">
      <c r="B125" s="17" t="s">
        <v>144</v>
      </c>
      <c r="C125" s="59" t="s">
        <v>61</v>
      </c>
      <c r="D125" s="352">
        <f>('Kat. 11'!D6*'Kat. 11'!D7*'Kat. 11'!D9*PÄÄSTÖKERTOIMET!D105*PÄÄSTÖKERTOIMET!D15/10^6)+('Kat. 11'!D6*'Kat. 11'!D10*PÄÄSTÖKERTOIMET!D106*PÄÄSTÖKERTOIMET!D15/10^6)+('Kat. 11'!D6*'Kat. 11'!D7*'Kat. 11'!D11*PÄÄSTÖKERTOIMET!D104*PÄÄSTÖKERTOIMET!D15/10^6)</f>
        <v>0</v>
      </c>
      <c r="E125" s="352">
        <f>('Kat. 11'!E6*'Kat. 11'!E7*'Kat. 11'!E9*PÄÄSTÖKERTOIMET!E105*PÄÄSTÖKERTOIMET!E15/10^6)+('Kat. 11'!E6*'Kat. 11'!E10*PÄÄSTÖKERTOIMET!E106*PÄÄSTÖKERTOIMET!E15/10^6)+('Kat. 11'!E6*'Kat. 11'!E7*'Kat. 11'!E11*PÄÄSTÖKERTOIMET!E104*PÄÄSTÖKERTOIMET!E15/10^6)</f>
        <v>0</v>
      </c>
      <c r="F125" s="352">
        <f>('Kat. 11'!F6*'Kat. 11'!F7*'Kat. 11'!F9*PÄÄSTÖKERTOIMET!F105*PÄÄSTÖKERTOIMET!F15/10^6)+('Kat. 11'!F6*'Kat. 11'!F10*PÄÄSTÖKERTOIMET!F106*PÄÄSTÖKERTOIMET!F15/10^6)+('Kat. 11'!F6*'Kat. 11'!F7*'Kat. 11'!F11*PÄÄSTÖKERTOIMET!F104*PÄÄSTÖKERTOIMET!F15/10^6)</f>
        <v>0</v>
      </c>
      <c r="G125" s="352">
        <f>('Kat. 11'!G6*'Kat. 11'!G7*'Kat. 11'!G9*PÄÄSTÖKERTOIMET!G105*PÄÄSTÖKERTOIMET!G15/10^6)+('Kat. 11'!G6*'Kat. 11'!G10*PÄÄSTÖKERTOIMET!G106*PÄÄSTÖKERTOIMET!G15/10^6)+('Kat. 11'!G6*'Kat. 11'!G7*'Kat. 11'!G11*PÄÄSTÖKERTOIMET!G104*PÄÄSTÖKERTOIMET!G15/10^6)</f>
        <v>0</v>
      </c>
      <c r="H125" s="352">
        <f>('Kat. 11'!H6*'Kat. 11'!H7*'Kat. 11'!H9*PÄÄSTÖKERTOIMET!H105*PÄÄSTÖKERTOIMET!H15/10^6)+('Kat. 11'!H6*'Kat. 11'!H10*PÄÄSTÖKERTOIMET!H106*PÄÄSTÖKERTOIMET!H15/10^6)+('Kat. 11'!H6*'Kat. 11'!H7*'Kat. 11'!H11*PÄÄSTÖKERTOIMET!H104*PÄÄSTÖKERTOIMET!H15/10^6)</f>
        <v>0</v>
      </c>
      <c r="J125" s="347" t="str">
        <f t="shared" si="34"/>
        <v>NA</v>
      </c>
      <c r="K125" s="347" t="str">
        <f t="shared" si="34"/>
        <v>NA</v>
      </c>
      <c r="L125" s="347" t="str">
        <f t="shared" si="34"/>
        <v>NA</v>
      </c>
      <c r="M125" s="347" t="str">
        <f>IFERROR((#REF!-#REF!)/#REF!,"NA")</f>
        <v>NA</v>
      </c>
    </row>
    <row r="126" spans="2:13">
      <c r="B126" s="17" t="s">
        <v>145</v>
      </c>
      <c r="C126" s="59" t="s">
        <v>61</v>
      </c>
      <c r="D126" s="352">
        <f>('Kat. 11'!D17*'Kat. 11'!D18/60*'Kat. 11'!D20*PÄÄSTÖKERTOIMET!D105*PÄÄSTÖKERTOIMET!D15/10^6)+('Kat. 11'!D17*'Kat. 11'!D18/60*'Kat. 11'!D21*PÄÄSTÖKERTOIMET!D106*PÄÄSTÖKERTOIMET!D15/10^6)+('Kat. 11'!D17*'Kat. 11'!D18/60*'Kat. 11'!D22*PÄÄSTÖKERTOIMET!D104*PÄÄSTÖKERTOIMET!D15/10^6)</f>
        <v>0</v>
      </c>
      <c r="E126" s="352">
        <f>('Kat. 11'!E17*'Kat. 11'!E18/60*'Kat. 11'!E20*PÄÄSTÖKERTOIMET!E105*PÄÄSTÖKERTOIMET!E15/10^6)+('Kat. 11'!E17*'Kat. 11'!E18/60*'Kat. 11'!E21*PÄÄSTÖKERTOIMET!E106*PÄÄSTÖKERTOIMET!E15/10^6)+('Kat. 11'!E17*'Kat. 11'!E18/60*'Kat. 11'!E22*PÄÄSTÖKERTOIMET!E104*PÄÄSTÖKERTOIMET!E15/10^6)</f>
        <v>0</v>
      </c>
      <c r="F126" s="352">
        <f>('Kat. 11'!F17*'Kat. 11'!F18/60*'Kat. 11'!F20*PÄÄSTÖKERTOIMET!F105*PÄÄSTÖKERTOIMET!F15/10^6)+('Kat. 11'!F17*'Kat. 11'!F18/60*'Kat. 11'!F21*PÄÄSTÖKERTOIMET!F106*PÄÄSTÖKERTOIMET!F15/10^6)+('Kat. 11'!F17*'Kat. 11'!F18/60*'Kat. 11'!F22*PÄÄSTÖKERTOIMET!F104*PÄÄSTÖKERTOIMET!F15/10^6)</f>
        <v>0</v>
      </c>
      <c r="G126" s="352">
        <f>('Kat. 11'!G17*'Kat. 11'!G18/60*'Kat. 11'!G20*PÄÄSTÖKERTOIMET!G105*PÄÄSTÖKERTOIMET!G15/10^6)+('Kat. 11'!G17*'Kat. 11'!G18/60*'Kat. 11'!G21*PÄÄSTÖKERTOIMET!G106*PÄÄSTÖKERTOIMET!G15/10^6)+('Kat. 11'!G17*'Kat. 11'!G18/60*'Kat. 11'!G22*PÄÄSTÖKERTOIMET!G104*PÄÄSTÖKERTOIMET!G15/10^6)</f>
        <v>0</v>
      </c>
      <c r="H126" s="352">
        <f>('Kat. 11'!H17*'Kat. 11'!H18/60*'Kat. 11'!H20*PÄÄSTÖKERTOIMET!H105*PÄÄSTÖKERTOIMET!H15/10^6)+('Kat. 11'!H17*'Kat. 11'!H18/60*'Kat. 11'!H21*PÄÄSTÖKERTOIMET!H106*PÄÄSTÖKERTOIMET!H15/10^6)+('Kat. 11'!H17*'Kat. 11'!H18/60*'Kat. 11'!H22*PÄÄSTÖKERTOIMET!H104*PÄÄSTÖKERTOIMET!H15/10^6)</f>
        <v>0</v>
      </c>
      <c r="J126" s="347" t="str">
        <f t="shared" si="34"/>
        <v>NA</v>
      </c>
      <c r="K126" s="347" t="str">
        <f t="shared" si="34"/>
        <v>NA</v>
      </c>
      <c r="L126" s="347" t="str">
        <f t="shared" si="34"/>
        <v>NA</v>
      </c>
      <c r="M126" s="347" t="str">
        <f>IFERROR((#REF!-#REF!)/#REF!,"NA")</f>
        <v>NA</v>
      </c>
    </row>
    <row r="127" spans="2:13">
      <c r="D127" s="402"/>
      <c r="E127" s="402"/>
      <c r="F127" s="402"/>
      <c r="G127" s="402"/>
      <c r="H127" s="402"/>
      <c r="J127" s="370"/>
      <c r="K127" s="370"/>
      <c r="L127" s="370"/>
      <c r="M127" s="370"/>
    </row>
    <row r="128" spans="2:13" s="386" customFormat="1">
      <c r="B128" s="387" t="s">
        <v>39</v>
      </c>
      <c r="C128" s="388" t="s">
        <v>61</v>
      </c>
      <c r="D128" s="389">
        <f>SUM(D129:D132)</f>
        <v>0</v>
      </c>
      <c r="E128" s="389">
        <f t="shared" ref="E128:H128" si="35">SUM(E129:E132)</f>
        <v>0</v>
      </c>
      <c r="F128" s="389">
        <f t="shared" si="35"/>
        <v>0</v>
      </c>
      <c r="G128" s="389">
        <f t="shared" si="35"/>
        <v>0</v>
      </c>
      <c r="H128" s="389">
        <f t="shared" si="35"/>
        <v>0</v>
      </c>
      <c r="J128" s="390" t="str">
        <f t="shared" ref="J128:M132" si="36">IFERROR((E128-D128)/D128,"NA")</f>
        <v>NA</v>
      </c>
      <c r="K128" s="390" t="str">
        <f t="shared" si="36"/>
        <v>NA</v>
      </c>
      <c r="L128" s="390" t="str">
        <f t="shared" si="36"/>
        <v>NA</v>
      </c>
      <c r="M128" s="390" t="str">
        <f t="shared" si="36"/>
        <v>NA</v>
      </c>
    </row>
    <row r="129" spans="2:13">
      <c r="B129" s="136" t="s">
        <v>146</v>
      </c>
      <c r="C129" s="59" t="s">
        <v>61</v>
      </c>
      <c r="D129" s="494">
        <f>'Kat. 12'!D7*PÄÄSTÖKERTOIMET!D110/1000*PÄÄSTÖKERTOIMET!D64/1000</f>
        <v>0</v>
      </c>
      <c r="E129" s="452">
        <f>'Kat. 12'!E7*PÄÄSTÖKERTOIMET!E110/1000*PÄÄSTÖKERTOIMET!E64/1000</f>
        <v>0</v>
      </c>
      <c r="F129" s="452">
        <f>'Kat. 12'!F7*PÄÄSTÖKERTOIMET!F110/1000*PÄÄSTÖKERTOIMET!F64/1000</f>
        <v>0</v>
      </c>
      <c r="G129" s="452">
        <f>'Kat. 12'!G7*PÄÄSTÖKERTOIMET!G110/1000*PÄÄSTÖKERTOIMET!G64/1000</f>
        <v>0</v>
      </c>
      <c r="H129" s="452">
        <f>'Kat. 12'!H7*PÄÄSTÖKERTOIMET!H110/1000*PÄÄSTÖKERTOIMET!H64/1000</f>
        <v>0</v>
      </c>
      <c r="J129" s="347" t="str">
        <f t="shared" si="36"/>
        <v>NA</v>
      </c>
      <c r="K129" s="347" t="str">
        <f t="shared" si="36"/>
        <v>NA</v>
      </c>
      <c r="L129" s="347" t="str">
        <f t="shared" si="36"/>
        <v>NA</v>
      </c>
      <c r="M129" s="347" t="str">
        <f>IFERROR((#REF!-#REF!)/#REF!,"NA")</f>
        <v>NA</v>
      </c>
    </row>
    <row r="130" spans="2:13">
      <c r="B130" s="136" t="s">
        <v>83</v>
      </c>
      <c r="C130" s="59" t="s">
        <v>61</v>
      </c>
      <c r="D130" s="494">
        <f>'Kat. 12'!D8*PÄÄSTÖKERTOIMET!D111/1000*PÄÄSTÖKERTOIMET!D64/1000</f>
        <v>0</v>
      </c>
      <c r="E130" s="352">
        <f>'Kat. 12'!E8*PÄÄSTÖKERTOIMET!E111/1000*PÄÄSTÖKERTOIMET!E64/1000</f>
        <v>0</v>
      </c>
      <c r="F130" s="352">
        <f>'Kat. 12'!F8*PÄÄSTÖKERTOIMET!F111/1000*PÄÄSTÖKERTOIMET!F64/1000</f>
        <v>0</v>
      </c>
      <c r="G130" s="352">
        <f>'Kat. 12'!G8*PÄÄSTÖKERTOIMET!G111/1000*PÄÄSTÖKERTOIMET!G64/1000</f>
        <v>0</v>
      </c>
      <c r="H130" s="352">
        <f>'Kat. 12'!H8*PÄÄSTÖKERTOIMET!H111/1000*PÄÄSTÖKERTOIMET!H64/1000</f>
        <v>0</v>
      </c>
      <c r="J130" s="347" t="str">
        <f t="shared" si="36"/>
        <v>NA</v>
      </c>
      <c r="K130" s="347" t="str">
        <f t="shared" si="36"/>
        <v>NA</v>
      </c>
      <c r="L130" s="347" t="str">
        <f t="shared" si="36"/>
        <v>NA</v>
      </c>
      <c r="M130" s="347" t="str">
        <f>IFERROR((#REF!-#REF!)/#REF!,"NA")</f>
        <v>NA</v>
      </c>
    </row>
    <row r="131" spans="2:13">
      <c r="B131" s="136" t="s">
        <v>147</v>
      </c>
      <c r="C131" s="59" t="s">
        <v>61</v>
      </c>
      <c r="D131" s="494">
        <f>'Kat. 12'!D9*PÄÄSTÖKERTOIMET!D112/1000*PÄÄSTÖKERTOIMET!D60/1000</f>
        <v>0</v>
      </c>
      <c r="E131" s="352">
        <f>'Kat. 12'!E9*PÄÄSTÖKERTOIMET!E112/1000*PÄÄSTÖKERTOIMET!E60/1000</f>
        <v>0</v>
      </c>
      <c r="F131" s="352">
        <f>'Kat. 12'!F9*PÄÄSTÖKERTOIMET!F112/1000*PÄÄSTÖKERTOIMET!F60/1000</f>
        <v>0</v>
      </c>
      <c r="G131" s="352">
        <f>'Kat. 12'!G9*PÄÄSTÖKERTOIMET!G112/1000*PÄÄSTÖKERTOIMET!G60/1000</f>
        <v>0</v>
      </c>
      <c r="H131" s="352">
        <f>'Kat. 12'!H9*PÄÄSTÖKERTOIMET!H112/1000*PÄÄSTÖKERTOIMET!H60/1000</f>
        <v>0</v>
      </c>
      <c r="J131" s="347" t="str">
        <f t="shared" si="36"/>
        <v>NA</v>
      </c>
      <c r="K131" s="347" t="str">
        <f t="shared" si="36"/>
        <v>NA</v>
      </c>
      <c r="L131" s="347" t="str">
        <f t="shared" si="36"/>
        <v>NA</v>
      </c>
      <c r="M131" s="347" t="str">
        <f>IFERROR((#REF!-#REF!)/#REF!,"NA")</f>
        <v>NA</v>
      </c>
    </row>
    <row r="132" spans="2:13">
      <c r="B132" s="17" t="s">
        <v>148</v>
      </c>
      <c r="C132" s="59" t="s">
        <v>61</v>
      </c>
      <c r="D132" s="494">
        <f>'Kat. 12'!D10*PÄÄSTÖKERTOIMET!D113/1000*PÄÄSTÖKERTOIMET!D60/1000</f>
        <v>0</v>
      </c>
      <c r="E132" s="352">
        <f>'Kat. 12'!E10*PÄÄSTÖKERTOIMET!E113/1000*PÄÄSTÖKERTOIMET!E60/1000</f>
        <v>0</v>
      </c>
      <c r="F132" s="352">
        <f>'Kat. 12'!F10*PÄÄSTÖKERTOIMET!F113/1000*PÄÄSTÖKERTOIMET!F60/1000</f>
        <v>0</v>
      </c>
      <c r="G132" s="352">
        <f>'Kat. 12'!G10*PÄÄSTÖKERTOIMET!G113/1000*PÄÄSTÖKERTOIMET!G60/1000</f>
        <v>0</v>
      </c>
      <c r="H132" s="352">
        <f>'Kat. 12'!H10*PÄÄSTÖKERTOIMET!H113/1000*PÄÄSTÖKERTOIMET!H60/1000</f>
        <v>0</v>
      </c>
      <c r="J132" s="347" t="str">
        <f t="shared" si="36"/>
        <v>NA</v>
      </c>
      <c r="K132" s="347" t="str">
        <f t="shared" si="36"/>
        <v>NA</v>
      </c>
      <c r="L132" s="347" t="str">
        <f t="shared" si="36"/>
        <v>NA</v>
      </c>
      <c r="M132" s="347" t="str">
        <f>IFERROR((#REF!-#REF!)/#REF!,"NA")</f>
        <v>NA</v>
      </c>
    </row>
    <row r="133" spans="2:13">
      <c r="D133" s="385"/>
      <c r="E133" s="398"/>
      <c r="F133" s="398"/>
      <c r="G133" s="398"/>
      <c r="H133" s="398"/>
    </row>
    <row r="134" spans="2:13" s="406" customFormat="1">
      <c r="B134" s="403" t="s">
        <v>149</v>
      </c>
      <c r="C134" s="404" t="s">
        <v>61</v>
      </c>
      <c r="D134" s="405">
        <f>SUM(D128,D124,D119,D98,D90,D72,D68,D57,D53,D37)</f>
        <v>0</v>
      </c>
      <c r="E134" s="405">
        <f>SUM(E128,E124,E119,E98,E90,E72,E68,E57,E53,E37)</f>
        <v>0</v>
      </c>
      <c r="F134" s="405">
        <f>SUM(F128,F124,F119,F98,F90,F72,F68,F57,F53,F37)</f>
        <v>0</v>
      </c>
      <c r="G134" s="405">
        <f>SUM(G128,G124,G119,G98,G90,G72,G68,G57,G53,G37)</f>
        <v>0</v>
      </c>
      <c r="H134" s="405">
        <f>SUM(H128,H124,H119,H98,H90,H72,H68,H57,H53,H37)</f>
        <v>0</v>
      </c>
      <c r="J134" s="407" t="str">
        <f t="shared" ref="J134:M134" si="37">IFERROR((E134-D134)/D134,"NA")</f>
        <v>NA</v>
      </c>
      <c r="K134" s="407" t="str">
        <f t="shared" si="37"/>
        <v>NA</v>
      </c>
      <c r="L134" s="407" t="str">
        <f t="shared" si="37"/>
        <v>NA</v>
      </c>
      <c r="M134" s="407" t="str">
        <f t="shared" si="37"/>
        <v>NA</v>
      </c>
    </row>
    <row r="135" spans="2:13">
      <c r="D135" s="396"/>
      <c r="E135" s="396"/>
      <c r="F135" s="396"/>
      <c r="G135" s="396"/>
      <c r="H135" s="396"/>
    </row>
    <row r="136" spans="2:13" s="411" customFormat="1" ht="18">
      <c r="B136" s="408" t="s">
        <v>150</v>
      </c>
      <c r="C136" s="409"/>
      <c r="D136" s="410"/>
    </row>
    <row r="137" spans="2:13" s="414" customFormat="1" ht="18">
      <c r="B137" s="412"/>
      <c r="C137" s="413"/>
      <c r="D137" s="412"/>
    </row>
    <row r="138" spans="2:13">
      <c r="B138" s="415" t="s">
        <v>151</v>
      </c>
      <c r="C138" s="416" t="s">
        <v>61</v>
      </c>
      <c r="D138" s="417">
        <f>D14</f>
        <v>0</v>
      </c>
      <c r="E138" s="417">
        <f>E14</f>
        <v>0</v>
      </c>
      <c r="F138" s="417">
        <f>F14</f>
        <v>0</v>
      </c>
      <c r="G138" s="417">
        <f>G14</f>
        <v>0</v>
      </c>
      <c r="H138" s="417">
        <f>H14</f>
        <v>0</v>
      </c>
      <c r="J138" s="347" t="str">
        <f t="shared" ref="J138:M151" si="38">IFERROR((E138-D138)/D138,"NA")</f>
        <v>NA</v>
      </c>
      <c r="K138" s="347" t="str">
        <f t="shared" si="38"/>
        <v>NA</v>
      </c>
      <c r="L138" s="347" t="str">
        <f t="shared" si="38"/>
        <v>NA</v>
      </c>
      <c r="M138" s="347" t="str">
        <f t="shared" si="38"/>
        <v>NA</v>
      </c>
    </row>
    <row r="139" spans="2:13">
      <c r="B139" s="418" t="s">
        <v>152</v>
      </c>
      <c r="C139" s="419" t="s">
        <v>61</v>
      </c>
      <c r="D139" s="420">
        <f t="shared" ref="D139:H140" si="39">D32</f>
        <v>0</v>
      </c>
      <c r="E139" s="420">
        <f t="shared" si="39"/>
        <v>0</v>
      </c>
      <c r="F139" s="420">
        <f t="shared" si="39"/>
        <v>0</v>
      </c>
      <c r="G139" s="420">
        <f t="shared" si="39"/>
        <v>0</v>
      </c>
      <c r="H139" s="420">
        <f t="shared" si="39"/>
        <v>0</v>
      </c>
      <c r="J139" s="347" t="str">
        <f t="shared" si="38"/>
        <v>NA</v>
      </c>
      <c r="K139" s="347" t="str">
        <f t="shared" si="38"/>
        <v>NA</v>
      </c>
      <c r="L139" s="347" t="str">
        <f t="shared" si="38"/>
        <v>NA</v>
      </c>
      <c r="M139" s="347" t="str">
        <f t="shared" si="38"/>
        <v>NA</v>
      </c>
    </row>
    <row r="140" spans="2:13">
      <c r="B140" s="418" t="s">
        <v>153</v>
      </c>
      <c r="C140" s="419" t="s">
        <v>61</v>
      </c>
      <c r="D140" s="420">
        <f t="shared" si="39"/>
        <v>0</v>
      </c>
      <c r="E140" s="420">
        <f t="shared" si="39"/>
        <v>0</v>
      </c>
      <c r="F140" s="420">
        <f t="shared" si="39"/>
        <v>0</v>
      </c>
      <c r="G140" s="420">
        <f t="shared" si="39"/>
        <v>0</v>
      </c>
      <c r="H140" s="420">
        <f t="shared" si="39"/>
        <v>0</v>
      </c>
      <c r="J140" s="347" t="str">
        <f t="shared" si="38"/>
        <v>NA</v>
      </c>
      <c r="K140" s="347" t="str">
        <f t="shared" si="38"/>
        <v>NA</v>
      </c>
      <c r="L140" s="347" t="str">
        <f t="shared" si="38"/>
        <v>NA</v>
      </c>
      <c r="M140" s="347" t="str">
        <f t="shared" si="38"/>
        <v>NA</v>
      </c>
    </row>
    <row r="141" spans="2:13">
      <c r="B141" s="421" t="s">
        <v>154</v>
      </c>
      <c r="C141" s="422" t="s">
        <v>61</v>
      </c>
      <c r="D141" s="423">
        <f>SUM(D142:D151)</f>
        <v>0</v>
      </c>
      <c r="E141" s="423">
        <f t="shared" ref="E141:H141" si="40">SUM(E142:E151)</f>
        <v>0</v>
      </c>
      <c r="F141" s="423">
        <f t="shared" si="40"/>
        <v>0</v>
      </c>
      <c r="G141" s="423">
        <f t="shared" si="40"/>
        <v>0</v>
      </c>
      <c r="H141" s="423">
        <f t="shared" si="40"/>
        <v>0</v>
      </c>
      <c r="J141" s="347" t="str">
        <f t="shared" si="38"/>
        <v>NA</v>
      </c>
      <c r="K141" s="347" t="str">
        <f t="shared" si="38"/>
        <v>NA</v>
      </c>
      <c r="L141" s="347" t="str">
        <f t="shared" si="38"/>
        <v>NA</v>
      </c>
      <c r="M141" s="347" t="str">
        <f t="shared" si="38"/>
        <v>NA</v>
      </c>
    </row>
    <row r="142" spans="2:13">
      <c r="B142" s="424" t="str">
        <f>B37</f>
        <v>Kategoria 1: Ostetut tuotteet ja palvelut</v>
      </c>
      <c r="C142" s="425" t="s">
        <v>61</v>
      </c>
      <c r="D142" s="426">
        <f>D37</f>
        <v>0</v>
      </c>
      <c r="E142" s="426">
        <f>E37</f>
        <v>0</v>
      </c>
      <c r="F142" s="426">
        <f>F37</f>
        <v>0</v>
      </c>
      <c r="G142" s="426">
        <f>G37</f>
        <v>0</v>
      </c>
      <c r="H142" s="426">
        <f>H37</f>
        <v>0</v>
      </c>
      <c r="J142" s="347" t="str">
        <f t="shared" si="38"/>
        <v>NA</v>
      </c>
      <c r="K142" s="347" t="str">
        <f t="shared" si="38"/>
        <v>NA</v>
      </c>
      <c r="L142" s="347" t="str">
        <f t="shared" si="38"/>
        <v>NA</v>
      </c>
      <c r="M142" s="347" t="str">
        <f t="shared" si="38"/>
        <v>NA</v>
      </c>
    </row>
    <row r="143" spans="2:13">
      <c r="B143" s="424" t="str">
        <f>B53</f>
        <v>Kategoria 2: Käyttöomaisuus</v>
      </c>
      <c r="C143" s="425" t="s">
        <v>61</v>
      </c>
      <c r="D143" s="426">
        <f>D53</f>
        <v>0</v>
      </c>
      <c r="E143" s="426">
        <f>E53</f>
        <v>0</v>
      </c>
      <c r="F143" s="426">
        <f>F53</f>
        <v>0</v>
      </c>
      <c r="G143" s="426">
        <f>G53</f>
        <v>0</v>
      </c>
      <c r="H143" s="426">
        <f>H53</f>
        <v>0</v>
      </c>
      <c r="J143" s="347" t="str">
        <f t="shared" si="38"/>
        <v>NA</v>
      </c>
      <c r="K143" s="347" t="str">
        <f t="shared" si="38"/>
        <v>NA</v>
      </c>
      <c r="L143" s="347" t="str">
        <f t="shared" si="38"/>
        <v>NA</v>
      </c>
      <c r="M143" s="347" t="str">
        <f t="shared" si="38"/>
        <v>NA</v>
      </c>
    </row>
    <row r="144" spans="2:13">
      <c r="B144" s="424" t="str">
        <f>B57</f>
        <v>Kategoria 3: Polttoaineiden tuotanto ja energian siirtohäviöt</v>
      </c>
      <c r="C144" s="425" t="s">
        <v>61</v>
      </c>
      <c r="D144" s="426">
        <f>D57</f>
        <v>0</v>
      </c>
      <c r="E144" s="426">
        <f>E57</f>
        <v>0</v>
      </c>
      <c r="F144" s="426">
        <f>F57</f>
        <v>0</v>
      </c>
      <c r="G144" s="426">
        <f>G57</f>
        <v>0</v>
      </c>
      <c r="H144" s="426">
        <f>H57</f>
        <v>0</v>
      </c>
      <c r="J144" s="347" t="str">
        <f t="shared" si="38"/>
        <v>NA</v>
      </c>
      <c r="K144" s="347" t="str">
        <f t="shared" si="38"/>
        <v>NA</v>
      </c>
      <c r="L144" s="347" t="str">
        <f t="shared" si="38"/>
        <v>NA</v>
      </c>
      <c r="M144" s="347" t="str">
        <f t="shared" si="38"/>
        <v>NA</v>
      </c>
    </row>
    <row r="145" spans="2:13">
      <c r="B145" s="424" t="str">
        <f>B68</f>
        <v>Kategoria 4: Kuljetukset ja jakelu (upstream)</v>
      </c>
      <c r="C145" s="425" t="s">
        <v>61</v>
      </c>
      <c r="D145" s="426">
        <f>D68</f>
        <v>0</v>
      </c>
      <c r="E145" s="426">
        <f>E68</f>
        <v>0</v>
      </c>
      <c r="F145" s="426">
        <f>F68</f>
        <v>0</v>
      </c>
      <c r="G145" s="426">
        <f>G68</f>
        <v>0</v>
      </c>
      <c r="H145" s="426">
        <f>H68</f>
        <v>0</v>
      </c>
      <c r="J145" s="347" t="str">
        <f t="shared" si="38"/>
        <v>NA</v>
      </c>
      <c r="K145" s="347" t="str">
        <f t="shared" si="38"/>
        <v>NA</v>
      </c>
      <c r="L145" s="347" t="str">
        <f t="shared" si="38"/>
        <v>NA</v>
      </c>
      <c r="M145" s="347" t="str">
        <f t="shared" si="38"/>
        <v>NA</v>
      </c>
    </row>
    <row r="146" spans="2:13">
      <c r="B146" s="424" t="str">
        <f>B72</f>
        <v>Kategoria 5: Jätteet</v>
      </c>
      <c r="C146" s="425" t="s">
        <v>61</v>
      </c>
      <c r="D146" s="426">
        <f>D72</f>
        <v>0</v>
      </c>
      <c r="E146" s="426">
        <f>E72</f>
        <v>0</v>
      </c>
      <c r="F146" s="426">
        <f>F72</f>
        <v>0</v>
      </c>
      <c r="G146" s="426">
        <f>G72</f>
        <v>0</v>
      </c>
      <c r="H146" s="426">
        <f>H72</f>
        <v>0</v>
      </c>
      <c r="J146" s="347" t="str">
        <f t="shared" si="38"/>
        <v>NA</v>
      </c>
      <c r="K146" s="347" t="str">
        <f t="shared" si="38"/>
        <v>NA</v>
      </c>
      <c r="L146" s="347" t="str">
        <f t="shared" si="38"/>
        <v>NA</v>
      </c>
      <c r="M146" s="347" t="str">
        <f t="shared" si="38"/>
        <v>NA</v>
      </c>
    </row>
    <row r="147" spans="2:13">
      <c r="B147" s="424" t="str">
        <f>B90</f>
        <v>Kategoria 6: Liikematkustus</v>
      </c>
      <c r="C147" s="425" t="s">
        <v>61</v>
      </c>
      <c r="D147" s="426">
        <f>D90</f>
        <v>0</v>
      </c>
      <c r="E147" s="426">
        <f>E90</f>
        <v>0</v>
      </c>
      <c r="F147" s="426">
        <f>F90</f>
        <v>0</v>
      </c>
      <c r="G147" s="426">
        <f>G90</f>
        <v>0</v>
      </c>
      <c r="H147" s="426">
        <f>H90</f>
        <v>0</v>
      </c>
      <c r="J147" s="347" t="str">
        <f t="shared" si="38"/>
        <v>NA</v>
      </c>
      <c r="K147" s="347" t="str">
        <f t="shared" si="38"/>
        <v>NA</v>
      </c>
      <c r="L147" s="347" t="str">
        <f t="shared" si="38"/>
        <v>NA</v>
      </c>
      <c r="M147" s="347" t="str">
        <f t="shared" si="38"/>
        <v>NA</v>
      </c>
    </row>
    <row r="148" spans="2:13">
      <c r="B148" s="424" t="str">
        <f>B98</f>
        <v>Kategoria 7: Töihin matkustaminen</v>
      </c>
      <c r="C148" s="425" t="s">
        <v>61</v>
      </c>
      <c r="D148" s="426">
        <f>D98</f>
        <v>0</v>
      </c>
      <c r="E148" s="426">
        <f>E98</f>
        <v>0</v>
      </c>
      <c r="F148" s="426">
        <f>F98</f>
        <v>0</v>
      </c>
      <c r="G148" s="426">
        <f>G98</f>
        <v>0</v>
      </c>
      <c r="H148" s="426">
        <f>H98</f>
        <v>0</v>
      </c>
      <c r="J148" s="347" t="str">
        <f t="shared" si="38"/>
        <v>NA</v>
      </c>
      <c r="K148" s="347" t="str">
        <f t="shared" si="38"/>
        <v>NA</v>
      </c>
      <c r="L148" s="347" t="str">
        <f t="shared" si="38"/>
        <v>NA</v>
      </c>
      <c r="M148" s="347" t="str">
        <f t="shared" si="38"/>
        <v>NA</v>
      </c>
    </row>
    <row r="149" spans="2:13">
      <c r="B149" s="424" t="str">
        <f>B119</f>
        <v>Kategoria 9: Kuljetukset ja jakelu (downstream)</v>
      </c>
      <c r="C149" s="425" t="s">
        <v>61</v>
      </c>
      <c r="D149" s="426">
        <f>D119</f>
        <v>0</v>
      </c>
      <c r="E149" s="426">
        <f>E119</f>
        <v>0</v>
      </c>
      <c r="F149" s="426">
        <f>F119</f>
        <v>0</v>
      </c>
      <c r="G149" s="426">
        <f>G119</f>
        <v>0</v>
      </c>
      <c r="H149" s="426">
        <f>H119</f>
        <v>0</v>
      </c>
      <c r="J149" s="347" t="str">
        <f t="shared" si="38"/>
        <v>NA</v>
      </c>
      <c r="K149" s="347" t="str">
        <f t="shared" si="38"/>
        <v>NA</v>
      </c>
      <c r="L149" s="347" t="str">
        <f t="shared" si="38"/>
        <v>NA</v>
      </c>
      <c r="M149" s="347" t="str">
        <f t="shared" si="38"/>
        <v>NA</v>
      </c>
    </row>
    <row r="150" spans="2:13">
      <c r="B150" s="424" t="str">
        <f>B124</f>
        <v>Kategoria 11: Myytyjen tuotteiden käyttö</v>
      </c>
      <c r="C150" s="425" t="s">
        <v>61</v>
      </c>
      <c r="D150" s="426">
        <f>D124</f>
        <v>0</v>
      </c>
      <c r="E150" s="426">
        <f>E124</f>
        <v>0</v>
      </c>
      <c r="F150" s="426">
        <f>F124</f>
        <v>0</v>
      </c>
      <c r="G150" s="426">
        <f>G124</f>
        <v>0</v>
      </c>
      <c r="H150" s="426">
        <f>H124</f>
        <v>0</v>
      </c>
      <c r="J150" s="347" t="str">
        <f t="shared" si="38"/>
        <v>NA</v>
      </c>
      <c r="K150" s="347" t="str">
        <f t="shared" si="38"/>
        <v>NA</v>
      </c>
      <c r="L150" s="347" t="str">
        <f t="shared" si="38"/>
        <v>NA</v>
      </c>
      <c r="M150" s="347" t="str">
        <f t="shared" si="38"/>
        <v>NA</v>
      </c>
    </row>
    <row r="151" spans="2:13">
      <c r="B151" s="424" t="str">
        <f>B128</f>
        <v>Kategoria 12: Myytyjen tuotteiden käytöstä poisto</v>
      </c>
      <c r="C151" s="425" t="s">
        <v>61</v>
      </c>
      <c r="D151" s="426">
        <f>D128</f>
        <v>0</v>
      </c>
      <c r="E151" s="426">
        <f>E128</f>
        <v>0</v>
      </c>
      <c r="F151" s="426">
        <f>F128</f>
        <v>0</v>
      </c>
      <c r="G151" s="426">
        <f>G128</f>
        <v>0</v>
      </c>
      <c r="H151" s="426">
        <f>H128</f>
        <v>0</v>
      </c>
      <c r="J151" s="347" t="str">
        <f t="shared" si="38"/>
        <v>NA</v>
      </c>
      <c r="K151" s="347" t="str">
        <f t="shared" si="38"/>
        <v>NA</v>
      </c>
      <c r="L151" s="347" t="str">
        <f t="shared" si="38"/>
        <v>NA</v>
      </c>
      <c r="M151" s="347" t="str">
        <f t="shared" si="38"/>
        <v>NA</v>
      </c>
    </row>
    <row r="152" spans="2:13">
      <c r="D152" s="398"/>
      <c r="E152" s="398"/>
      <c r="F152" s="398"/>
      <c r="G152" s="398"/>
      <c r="H152" s="398"/>
    </row>
    <row r="153" spans="2:13" s="22" customFormat="1">
      <c r="B153" s="427" t="s">
        <v>155</v>
      </c>
      <c r="C153" s="428" t="s">
        <v>61</v>
      </c>
      <c r="D153" s="429">
        <f>SUM(D138,D139,D141)</f>
        <v>0</v>
      </c>
      <c r="E153" s="429">
        <f t="shared" ref="E153:H153" si="41">SUM(E138,E139,E141)</f>
        <v>0</v>
      </c>
      <c r="F153" s="429">
        <f t="shared" si="41"/>
        <v>0</v>
      </c>
      <c r="G153" s="429">
        <f t="shared" si="41"/>
        <v>0</v>
      </c>
      <c r="H153" s="429">
        <f t="shared" si="41"/>
        <v>0</v>
      </c>
      <c r="J153" s="347" t="str">
        <f t="shared" ref="J153:M155" si="42">IFERROR((E153-D153)/D153,"NA")</f>
        <v>NA</v>
      </c>
      <c r="K153" s="347" t="str">
        <f t="shared" si="42"/>
        <v>NA</v>
      </c>
      <c r="L153" s="347" t="str">
        <f t="shared" si="42"/>
        <v>NA</v>
      </c>
      <c r="M153" s="347" t="str">
        <f t="shared" si="42"/>
        <v>NA</v>
      </c>
    </row>
    <row r="154" spans="2:13">
      <c r="B154" s="430" t="s">
        <v>156</v>
      </c>
      <c r="C154" s="431" t="s">
        <v>61</v>
      </c>
      <c r="D154" s="432">
        <f>SUM(D138,D140,D141)</f>
        <v>0</v>
      </c>
      <c r="E154" s="432">
        <f t="shared" ref="E154:H154" si="43">SUM(E138,E140,E141)</f>
        <v>0</v>
      </c>
      <c r="F154" s="432">
        <f t="shared" si="43"/>
        <v>0</v>
      </c>
      <c r="G154" s="432">
        <f t="shared" si="43"/>
        <v>0</v>
      </c>
      <c r="H154" s="432">
        <f t="shared" si="43"/>
        <v>0</v>
      </c>
      <c r="J154" s="347" t="str">
        <f t="shared" si="42"/>
        <v>NA</v>
      </c>
      <c r="K154" s="347" t="str">
        <f t="shared" si="42"/>
        <v>NA</v>
      </c>
      <c r="L154" s="347" t="str">
        <f t="shared" si="42"/>
        <v>NA</v>
      </c>
      <c r="M154" s="347" t="str">
        <f t="shared" si="42"/>
        <v>NA</v>
      </c>
    </row>
    <row r="155" spans="2:13">
      <c r="B155" s="433" t="s">
        <v>157</v>
      </c>
      <c r="C155" s="431" t="s">
        <v>61</v>
      </c>
      <c r="D155" s="432">
        <f>D16</f>
        <v>0</v>
      </c>
      <c r="E155" s="432">
        <f>E16</f>
        <v>0</v>
      </c>
      <c r="F155" s="432">
        <f>F16</f>
        <v>0</v>
      </c>
      <c r="G155" s="432">
        <f>G16</f>
        <v>0</v>
      </c>
      <c r="H155" s="432">
        <f>H16</f>
        <v>0</v>
      </c>
      <c r="J155" s="347" t="str">
        <f t="shared" si="42"/>
        <v>NA</v>
      </c>
      <c r="K155" s="347" t="str">
        <f t="shared" si="42"/>
        <v>NA</v>
      </c>
      <c r="L155" s="347" t="str">
        <f t="shared" si="42"/>
        <v>NA</v>
      </c>
      <c r="M155" s="347" t="str">
        <f t="shared" si="42"/>
        <v>NA</v>
      </c>
    </row>
    <row r="157" spans="2:13" ht="15.75">
      <c r="B157" s="434" t="s">
        <v>158</v>
      </c>
    </row>
    <row r="158" spans="2:13" ht="15.75">
      <c r="B158" s="18" t="s">
        <v>159</v>
      </c>
      <c r="C158" s="220" t="s">
        <v>61</v>
      </c>
      <c r="D158" s="435">
        <f>D153</f>
        <v>0</v>
      </c>
      <c r="E158" s="435">
        <f>E153</f>
        <v>0</v>
      </c>
      <c r="F158" s="435">
        <f>F153</f>
        <v>0</v>
      </c>
      <c r="G158" s="435">
        <f>G153</f>
        <v>0</v>
      </c>
      <c r="H158" s="435">
        <f>H153</f>
        <v>0</v>
      </c>
      <c r="J158" s="347" t="str">
        <f t="shared" ref="J158:M166" si="44">IFERROR((E158-D158)/D158,"NA")</f>
        <v>NA</v>
      </c>
      <c r="K158" s="347" t="str">
        <f t="shared" si="44"/>
        <v>NA</v>
      </c>
      <c r="L158" s="347" t="str">
        <f t="shared" si="44"/>
        <v>NA</v>
      </c>
      <c r="M158" s="347" t="str">
        <f t="shared" si="44"/>
        <v>NA</v>
      </c>
    </row>
    <row r="159" spans="2:13" ht="15.75">
      <c r="B159" s="17" t="s">
        <v>160</v>
      </c>
      <c r="C159" s="59" t="s">
        <v>161</v>
      </c>
      <c r="D159" s="436">
        <f>'Scope 2'!D12</f>
        <v>0</v>
      </c>
      <c r="E159" s="436">
        <f>'Scope 2'!E12</f>
        <v>0</v>
      </c>
      <c r="F159" s="436">
        <f>'Scope 2'!F12</f>
        <v>0</v>
      </c>
      <c r="G159" s="436">
        <f>'Scope 2'!G12</f>
        <v>0</v>
      </c>
      <c r="H159" s="436">
        <f>'Scope 2'!H12</f>
        <v>0</v>
      </c>
      <c r="J159" s="347" t="str">
        <f t="shared" si="44"/>
        <v>NA</v>
      </c>
      <c r="K159" s="347" t="str">
        <f t="shared" si="44"/>
        <v>NA</v>
      </c>
      <c r="L159" s="347" t="str">
        <f t="shared" si="44"/>
        <v>NA</v>
      </c>
      <c r="M159" s="347" t="str">
        <f t="shared" si="44"/>
        <v>NA</v>
      </c>
    </row>
    <row r="160" spans="2:13" ht="15.75">
      <c r="B160" s="18" t="s">
        <v>162</v>
      </c>
      <c r="C160" s="220" t="s">
        <v>163</v>
      </c>
      <c r="D160" s="435">
        <f>IFERROR((D158*1000)/D159,)</f>
        <v>0</v>
      </c>
      <c r="E160" s="435">
        <f t="shared" ref="E160:H160" si="45">IFERROR((E158*1000)/E159,)</f>
        <v>0</v>
      </c>
      <c r="F160" s="435">
        <f t="shared" si="45"/>
        <v>0</v>
      </c>
      <c r="G160" s="435">
        <f t="shared" si="45"/>
        <v>0</v>
      </c>
      <c r="H160" s="435">
        <f t="shared" si="45"/>
        <v>0</v>
      </c>
      <c r="J160" s="347" t="str">
        <f t="shared" si="44"/>
        <v>NA</v>
      </c>
      <c r="K160" s="347" t="str">
        <f t="shared" si="44"/>
        <v>NA</v>
      </c>
      <c r="L160" s="347" t="str">
        <f t="shared" si="44"/>
        <v>NA</v>
      </c>
      <c r="M160" s="347" t="str">
        <f t="shared" si="44"/>
        <v>NA</v>
      </c>
    </row>
    <row r="161" spans="2:13" ht="15.75">
      <c r="B161" s="17" t="s">
        <v>164</v>
      </c>
      <c r="C161" s="59" t="s">
        <v>165</v>
      </c>
      <c r="D161" s="436">
        <f>'Kat. 9'!D6</f>
        <v>0</v>
      </c>
      <c r="E161" s="436">
        <f>'Kat. 9'!E6</f>
        <v>0</v>
      </c>
      <c r="F161" s="436">
        <f>'Kat. 9'!F6</f>
        <v>0</v>
      </c>
      <c r="G161" s="436">
        <f>'Kat. 9'!G6</f>
        <v>0</v>
      </c>
      <c r="H161" s="436">
        <f>'Kat. 9'!H6</f>
        <v>0</v>
      </c>
      <c r="J161" s="347" t="str">
        <f t="shared" si="44"/>
        <v>NA</v>
      </c>
      <c r="K161" s="347" t="str">
        <f t="shared" si="44"/>
        <v>NA</v>
      </c>
      <c r="L161" s="347" t="str">
        <f t="shared" si="44"/>
        <v>NA</v>
      </c>
      <c r="M161" s="347" t="str">
        <f t="shared" si="44"/>
        <v>NA</v>
      </c>
    </row>
    <row r="162" spans="2:13" ht="15.75">
      <c r="B162" s="18" t="s">
        <v>166</v>
      </c>
      <c r="C162" s="220" t="s">
        <v>167</v>
      </c>
      <c r="D162" s="437">
        <f>IFERROR((D158*1000)/D161,)</f>
        <v>0</v>
      </c>
      <c r="E162" s="437">
        <f t="shared" ref="E162:H162" si="46">IFERROR((E158*1000)/E161,)</f>
        <v>0</v>
      </c>
      <c r="F162" s="437">
        <f t="shared" si="46"/>
        <v>0</v>
      </c>
      <c r="G162" s="437">
        <f t="shared" si="46"/>
        <v>0</v>
      </c>
      <c r="H162" s="437">
        <f t="shared" si="46"/>
        <v>0</v>
      </c>
      <c r="J162" s="347" t="str">
        <f t="shared" si="44"/>
        <v>NA</v>
      </c>
      <c r="K162" s="347" t="str">
        <f t="shared" si="44"/>
        <v>NA</v>
      </c>
      <c r="L162" s="347" t="str">
        <f t="shared" si="44"/>
        <v>NA</v>
      </c>
      <c r="M162" s="347" t="str">
        <f t="shared" si="44"/>
        <v>NA</v>
      </c>
    </row>
    <row r="163" spans="2:13" ht="15.75">
      <c r="B163" s="18" t="s">
        <v>168</v>
      </c>
      <c r="C163" s="220"/>
      <c r="D163" s="437"/>
      <c r="E163" s="437"/>
      <c r="F163" s="437"/>
      <c r="G163" s="437"/>
      <c r="H163" s="437"/>
      <c r="J163" s="347" t="str">
        <f t="shared" si="44"/>
        <v>NA</v>
      </c>
      <c r="K163" s="347" t="str">
        <f t="shared" si="44"/>
        <v>NA</v>
      </c>
      <c r="L163" s="347" t="str">
        <f t="shared" si="44"/>
        <v>NA</v>
      </c>
      <c r="M163" s="347" t="str">
        <f t="shared" si="44"/>
        <v>NA</v>
      </c>
    </row>
    <row r="164" spans="2:13" ht="15.75">
      <c r="B164" s="50" t="s">
        <v>169</v>
      </c>
      <c r="C164" s="59" t="s">
        <v>170</v>
      </c>
      <c r="D164" s="436">
        <f>IFERROR((D158*1000)/(PÄÄSTÖKERTOIMET!D146*PÄÄSTÖKERTOIMET!D147),)</f>
        <v>0</v>
      </c>
      <c r="E164" s="436">
        <v>0</v>
      </c>
      <c r="F164" s="436">
        <v>0</v>
      </c>
      <c r="G164" s="436">
        <v>0</v>
      </c>
      <c r="H164" s="436">
        <v>0</v>
      </c>
      <c r="J164" s="347" t="str">
        <f t="shared" si="44"/>
        <v>NA</v>
      </c>
      <c r="K164" s="347" t="str">
        <f t="shared" si="44"/>
        <v>NA</v>
      </c>
      <c r="L164" s="347" t="str">
        <f t="shared" si="44"/>
        <v>NA</v>
      </c>
      <c r="M164" s="347" t="str">
        <f t="shared" si="44"/>
        <v>NA</v>
      </c>
    </row>
    <row r="165" spans="2:13" ht="15.75">
      <c r="B165" s="50" t="s">
        <v>171</v>
      </c>
      <c r="C165" s="59" t="s">
        <v>170</v>
      </c>
      <c r="D165" s="436">
        <f>IFERROR((D159*1000)/(PÄÄSTÖKERTOIMET!D148*PÄÄSTÖKERTOIMET!D149),)</f>
        <v>0</v>
      </c>
      <c r="E165" s="436">
        <v>0</v>
      </c>
      <c r="F165" s="436">
        <v>0</v>
      </c>
      <c r="G165" s="436">
        <v>0</v>
      </c>
      <c r="H165" s="436">
        <v>0</v>
      </c>
      <c r="J165" s="347" t="str">
        <f t="shared" si="44"/>
        <v>NA</v>
      </c>
      <c r="K165" s="347" t="str">
        <f t="shared" si="44"/>
        <v>NA</v>
      </c>
      <c r="L165" s="347" t="str">
        <f t="shared" si="44"/>
        <v>NA</v>
      </c>
      <c r="M165" s="347" t="str">
        <f t="shared" si="44"/>
        <v>NA</v>
      </c>
    </row>
    <row r="166" spans="2:13" ht="15.75">
      <c r="B166" s="50" t="s">
        <v>172</v>
      </c>
      <c r="C166" s="59" t="s">
        <v>173</v>
      </c>
      <c r="D166" s="436">
        <f>IFERROR((D160*1000)/(PÄÄSTÖKERTOIMET!D150),)</f>
        <v>0</v>
      </c>
      <c r="E166" s="436">
        <v>0</v>
      </c>
      <c r="F166" s="436">
        <v>0</v>
      </c>
      <c r="G166" s="436">
        <v>0</v>
      </c>
      <c r="H166" s="436">
        <v>0</v>
      </c>
      <c r="J166" s="347" t="str">
        <f t="shared" si="44"/>
        <v>NA</v>
      </c>
      <c r="K166" s="347" t="str">
        <f t="shared" si="44"/>
        <v>NA</v>
      </c>
      <c r="L166" s="347" t="str">
        <f t="shared" si="44"/>
        <v>NA</v>
      </c>
      <c r="M166" s="347" t="str">
        <f t="shared" si="44"/>
        <v>NA</v>
      </c>
    </row>
    <row r="209" spans="2:8">
      <c r="B209" s="18" t="s">
        <v>174</v>
      </c>
      <c r="C209" s="59"/>
      <c r="D209" s="17"/>
      <c r="E209" s="17"/>
      <c r="F209" s="17"/>
      <c r="G209" s="17"/>
      <c r="H209" s="17"/>
    </row>
    <row r="210" spans="2:8" ht="13.5" thickBot="1">
      <c r="B210" s="17"/>
      <c r="C210" s="59"/>
      <c r="D210" s="438">
        <v>2022</v>
      </c>
      <c r="E210" s="438">
        <v>2023</v>
      </c>
      <c r="F210" s="438">
        <v>2024</v>
      </c>
      <c r="G210" s="438">
        <v>2025</v>
      </c>
      <c r="H210" s="438">
        <v>2026</v>
      </c>
    </row>
    <row r="211" spans="2:8">
      <c r="B211" s="17" t="s">
        <v>151</v>
      </c>
      <c r="C211" s="59" t="s">
        <v>61</v>
      </c>
      <c r="D211" s="439">
        <f t="shared" ref="D211:H212" si="47">D138</f>
        <v>0</v>
      </c>
      <c r="E211" s="439">
        <f t="shared" si="47"/>
        <v>0</v>
      </c>
      <c r="F211" s="439">
        <f t="shared" si="47"/>
        <v>0</v>
      </c>
      <c r="G211" s="439">
        <f t="shared" si="47"/>
        <v>0</v>
      </c>
      <c r="H211" s="439">
        <f t="shared" si="47"/>
        <v>0</v>
      </c>
    </row>
    <row r="212" spans="2:8">
      <c r="B212" s="17" t="s">
        <v>175</v>
      </c>
      <c r="C212" s="59" t="s">
        <v>61</v>
      </c>
      <c r="D212" s="352">
        <f t="shared" si="47"/>
        <v>0</v>
      </c>
      <c r="E212" s="352">
        <f t="shared" si="47"/>
        <v>0</v>
      </c>
      <c r="F212" s="352">
        <f t="shared" si="47"/>
        <v>0</v>
      </c>
      <c r="G212" s="352">
        <f t="shared" si="47"/>
        <v>0</v>
      </c>
      <c r="H212" s="352">
        <f t="shared" si="47"/>
        <v>0</v>
      </c>
    </row>
    <row r="213" spans="2:8">
      <c r="B213" s="17" t="s">
        <v>176</v>
      </c>
      <c r="C213" s="59" t="s">
        <v>61</v>
      </c>
      <c r="D213" s="352">
        <f>D142</f>
        <v>0</v>
      </c>
      <c r="E213" s="352">
        <f t="shared" ref="E213:H213" si="48">E142</f>
        <v>0</v>
      </c>
      <c r="F213" s="352">
        <f t="shared" si="48"/>
        <v>0</v>
      </c>
      <c r="G213" s="352">
        <f t="shared" si="48"/>
        <v>0</v>
      </c>
      <c r="H213" s="352">
        <f t="shared" si="48"/>
        <v>0</v>
      </c>
    </row>
    <row r="214" spans="2:8">
      <c r="B214" s="17" t="s">
        <v>177</v>
      </c>
      <c r="C214" s="59" t="s">
        <v>61</v>
      </c>
      <c r="D214" s="352">
        <f t="shared" ref="D214:H222" si="49">D143</f>
        <v>0</v>
      </c>
      <c r="E214" s="352">
        <f t="shared" si="49"/>
        <v>0</v>
      </c>
      <c r="F214" s="352">
        <f t="shared" si="49"/>
        <v>0</v>
      </c>
      <c r="G214" s="352">
        <f t="shared" si="49"/>
        <v>0</v>
      </c>
      <c r="H214" s="352">
        <f t="shared" si="49"/>
        <v>0</v>
      </c>
    </row>
    <row r="215" spans="2:8">
      <c r="B215" s="17" t="s">
        <v>178</v>
      </c>
      <c r="C215" s="59" t="s">
        <v>61</v>
      </c>
      <c r="D215" s="352">
        <f t="shared" si="49"/>
        <v>0</v>
      </c>
      <c r="E215" s="352">
        <f t="shared" si="49"/>
        <v>0</v>
      </c>
      <c r="F215" s="352">
        <f t="shared" si="49"/>
        <v>0</v>
      </c>
      <c r="G215" s="352">
        <f t="shared" si="49"/>
        <v>0</v>
      </c>
      <c r="H215" s="352">
        <f t="shared" si="49"/>
        <v>0</v>
      </c>
    </row>
    <row r="216" spans="2:8">
      <c r="B216" s="17" t="s">
        <v>179</v>
      </c>
      <c r="C216" s="59" t="s">
        <v>61</v>
      </c>
      <c r="D216" s="352">
        <f t="shared" si="49"/>
        <v>0</v>
      </c>
      <c r="E216" s="352">
        <f t="shared" si="49"/>
        <v>0</v>
      </c>
      <c r="F216" s="352">
        <f t="shared" si="49"/>
        <v>0</v>
      </c>
      <c r="G216" s="352">
        <f t="shared" si="49"/>
        <v>0</v>
      </c>
      <c r="H216" s="352">
        <f t="shared" si="49"/>
        <v>0</v>
      </c>
    </row>
    <row r="217" spans="2:8">
      <c r="B217" s="17" t="s">
        <v>180</v>
      </c>
      <c r="C217" s="59" t="s">
        <v>61</v>
      </c>
      <c r="D217" s="352">
        <f t="shared" si="49"/>
        <v>0</v>
      </c>
      <c r="E217" s="352">
        <f t="shared" si="49"/>
        <v>0</v>
      </c>
      <c r="F217" s="352">
        <f t="shared" si="49"/>
        <v>0</v>
      </c>
      <c r="G217" s="352">
        <f t="shared" si="49"/>
        <v>0</v>
      </c>
      <c r="H217" s="352">
        <f t="shared" si="49"/>
        <v>0</v>
      </c>
    </row>
    <row r="218" spans="2:8">
      <c r="B218" s="17" t="s">
        <v>181</v>
      </c>
      <c r="C218" s="59" t="s">
        <v>61</v>
      </c>
      <c r="D218" s="352">
        <f t="shared" si="49"/>
        <v>0</v>
      </c>
      <c r="E218" s="352">
        <f t="shared" si="49"/>
        <v>0</v>
      </c>
      <c r="F218" s="352">
        <f t="shared" si="49"/>
        <v>0</v>
      </c>
      <c r="G218" s="352">
        <f t="shared" si="49"/>
        <v>0</v>
      </c>
      <c r="H218" s="352">
        <f t="shared" si="49"/>
        <v>0</v>
      </c>
    </row>
    <row r="219" spans="2:8">
      <c r="B219" s="17" t="s">
        <v>182</v>
      </c>
      <c r="C219" s="59" t="s">
        <v>61</v>
      </c>
      <c r="D219" s="352">
        <f t="shared" si="49"/>
        <v>0</v>
      </c>
      <c r="E219" s="352">
        <f t="shared" si="49"/>
        <v>0</v>
      </c>
      <c r="F219" s="352">
        <f t="shared" si="49"/>
        <v>0</v>
      </c>
      <c r="G219" s="352">
        <f t="shared" si="49"/>
        <v>0</v>
      </c>
      <c r="H219" s="352">
        <f t="shared" si="49"/>
        <v>0</v>
      </c>
    </row>
    <row r="220" spans="2:8">
      <c r="B220" s="17" t="s">
        <v>183</v>
      </c>
      <c r="C220" s="59" t="s">
        <v>61</v>
      </c>
      <c r="D220" s="352">
        <f t="shared" si="49"/>
        <v>0</v>
      </c>
      <c r="E220" s="352">
        <f t="shared" si="49"/>
        <v>0</v>
      </c>
      <c r="F220" s="352">
        <f t="shared" si="49"/>
        <v>0</v>
      </c>
      <c r="G220" s="352">
        <f t="shared" si="49"/>
        <v>0</v>
      </c>
      <c r="H220" s="352">
        <f t="shared" si="49"/>
        <v>0</v>
      </c>
    </row>
    <row r="221" spans="2:8">
      <c r="B221" s="17" t="s">
        <v>184</v>
      </c>
      <c r="C221" s="59" t="s">
        <v>61</v>
      </c>
      <c r="D221" s="352">
        <f t="shared" si="49"/>
        <v>0</v>
      </c>
      <c r="E221" s="352">
        <f t="shared" si="49"/>
        <v>0</v>
      </c>
      <c r="F221" s="352">
        <f t="shared" si="49"/>
        <v>0</v>
      </c>
      <c r="G221" s="352">
        <f t="shared" si="49"/>
        <v>0</v>
      </c>
      <c r="H221" s="352">
        <f t="shared" si="49"/>
        <v>0</v>
      </c>
    </row>
    <row r="222" spans="2:8">
      <c r="B222" s="17" t="s">
        <v>185</v>
      </c>
      <c r="C222" s="59" t="s">
        <v>61</v>
      </c>
      <c r="D222" s="352">
        <f t="shared" si="49"/>
        <v>0</v>
      </c>
      <c r="E222" s="352">
        <f t="shared" si="49"/>
        <v>0</v>
      </c>
      <c r="F222" s="352">
        <f t="shared" si="49"/>
        <v>0</v>
      </c>
      <c r="G222" s="352">
        <f t="shared" si="49"/>
        <v>0</v>
      </c>
      <c r="H222" s="352">
        <f t="shared" si="49"/>
        <v>0</v>
      </c>
    </row>
    <row r="223" spans="2:8">
      <c r="B223" s="18" t="s">
        <v>186</v>
      </c>
      <c r="C223" s="59"/>
      <c r="D223" s="440">
        <f>SUM(D211:D222)</f>
        <v>0</v>
      </c>
      <c r="E223" s="440">
        <f>SUM(E211:E220)</f>
        <v>0</v>
      </c>
      <c r="F223" s="440">
        <f>SUM(F211:F220)</f>
        <v>0</v>
      </c>
      <c r="G223" s="440">
        <f>SUM(G211:G220)</f>
        <v>0</v>
      </c>
      <c r="H223" s="440">
        <f>SUM(H211:H220)</f>
        <v>0</v>
      </c>
    </row>
  </sheetData>
  <conditionalFormatting sqref="J14:M14">
    <cfRule type="iconSet" priority="10">
      <iconSet reverse="1">
        <cfvo type="percent" val="0"/>
        <cfvo type="num" val="-0.02"/>
        <cfvo type="num" val="0.02"/>
      </iconSet>
    </cfRule>
  </conditionalFormatting>
  <conditionalFormatting sqref="J53:M53">
    <cfRule type="iconSet" priority="4">
      <iconSet reverse="1">
        <cfvo type="percent" val="0"/>
        <cfvo type="num" val="-0.02"/>
        <cfvo type="num" val="0.02"/>
      </iconSet>
    </cfRule>
  </conditionalFormatting>
  <conditionalFormatting sqref="J57:M57">
    <cfRule type="iconSet" priority="5">
      <iconSet reverse="1">
        <cfvo type="percent" val="0"/>
        <cfvo type="num" val="-0.02"/>
        <cfvo type="num" val="0.02"/>
      </iconSet>
    </cfRule>
  </conditionalFormatting>
  <conditionalFormatting sqref="J60:M66">
    <cfRule type="iconSet" priority="15">
      <iconSet reverse="1">
        <cfvo type="percent" val="0"/>
        <cfvo type="num" val="-0.02"/>
        <cfvo type="num" val="0.02"/>
      </iconSet>
    </cfRule>
  </conditionalFormatting>
  <conditionalFormatting sqref="J68:M68">
    <cfRule type="iconSet" priority="3">
      <iconSet reverse="1">
        <cfvo type="percent" val="0"/>
        <cfvo type="num" val="-0.02"/>
        <cfvo type="num" val="0.02"/>
      </iconSet>
    </cfRule>
  </conditionalFormatting>
  <conditionalFormatting sqref="J72:M72">
    <cfRule type="iconSet" priority="6">
      <iconSet reverse="1">
        <cfvo type="percent" val="0"/>
        <cfvo type="num" val="-0.02"/>
        <cfvo type="num" val="0.02"/>
      </iconSet>
    </cfRule>
  </conditionalFormatting>
  <conditionalFormatting sqref="J90:M90">
    <cfRule type="iconSet" priority="7">
      <iconSet reverse="1">
        <cfvo type="percent" val="0"/>
        <cfvo type="num" val="-0.02"/>
        <cfvo type="num" val="0.02"/>
      </iconSet>
    </cfRule>
  </conditionalFormatting>
  <conditionalFormatting sqref="J91:M91">
    <cfRule type="iconSet" priority="2">
      <iconSet reverse="1">
        <cfvo type="percent" val="0"/>
        <cfvo type="num" val="-0.02"/>
        <cfvo type="num" val="0.02"/>
      </iconSet>
    </cfRule>
  </conditionalFormatting>
  <conditionalFormatting sqref="J98:M98">
    <cfRule type="iconSet" priority="8">
      <iconSet reverse="1">
        <cfvo type="percent" val="0"/>
        <cfvo type="num" val="-0.02"/>
        <cfvo type="num" val="0.02"/>
      </iconSet>
    </cfRule>
  </conditionalFormatting>
  <conditionalFormatting sqref="J119:M119">
    <cfRule type="iconSet" priority="9">
      <iconSet reverse="1">
        <cfvo type="percent" val="0"/>
        <cfvo type="num" val="-0.02"/>
        <cfvo type="num" val="0.02"/>
      </iconSet>
    </cfRule>
  </conditionalFormatting>
  <conditionalFormatting sqref="J124:M124">
    <cfRule type="iconSet" priority="12">
      <iconSet reverse="1">
        <cfvo type="percent" val="0"/>
        <cfvo type="num" val="-0.02"/>
        <cfvo type="num" val="0.02"/>
      </iconSet>
    </cfRule>
  </conditionalFormatting>
  <conditionalFormatting sqref="J128:M128">
    <cfRule type="iconSet" priority="13">
      <iconSet reverse="1">
        <cfvo type="percent" val="0"/>
        <cfvo type="num" val="-0.02"/>
        <cfvo type="num" val="0.02"/>
      </iconSet>
    </cfRule>
  </conditionalFormatting>
  <conditionalFormatting sqref="J134:M134">
    <cfRule type="iconSet" priority="11">
      <iconSet reverse="1">
        <cfvo type="percent" val="0"/>
        <cfvo type="num" val="-0.02"/>
        <cfvo type="num" val="0.02"/>
      </iconSet>
    </cfRule>
  </conditionalFormatting>
  <conditionalFormatting sqref="J158:M166 M153:M155 J7:L8 M8 M16 M20 M32:M33 M138:M143 J18:L20 J17:M17 M11:M12 J10:L13 M26:M30 M37 J67:L67 J99:M99 J133:L133 J15:L16 J97:L97 J9:M9 J25:L37 J52:L52 J56:L56 J21:M24 J54:M55 J71:L71 J73:M89 J92:M96 M100:M117 J100:L118 J120:M123 J125:M127 J129:M132 J135:L143 J152:L155 J144:M151 J38:M51">
    <cfRule type="iconSet" priority="16">
      <iconSet reverse="1">
        <cfvo type="percent" val="0"/>
        <cfvo type="num" val="-0.02"/>
        <cfvo type="num" val="0.02"/>
      </iconSet>
    </cfRule>
  </conditionalFormatting>
  <conditionalFormatting sqref="J58:M59">
    <cfRule type="iconSet" priority="1">
      <iconSet reverse="1">
        <cfvo type="percent" val="0"/>
        <cfvo type="num" val="-0.02"/>
        <cfvo type="num" val="0.02"/>
      </iconSet>
    </cfRule>
  </conditionalFormatting>
  <conditionalFormatting sqref="J69:M70">
    <cfRule type="iconSet" priority="128">
      <iconSet reverse="1">
        <cfvo type="percent" val="0"/>
        <cfvo type="num" val="-0.02"/>
        <cfvo type="num" val="0.02"/>
      </iconSet>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AA001-1976-47DF-91F2-4856BE74EFAE}">
  <sheetPr>
    <tabColor theme="5" tint="-0.249977111117893"/>
  </sheetPr>
  <dimension ref="A1:AL150"/>
  <sheetViews>
    <sheetView showGridLines="0" zoomScaleNormal="100" workbookViewId="0">
      <pane ySplit="4" topLeftCell="A5" activePane="bottomLeft" state="frozen"/>
      <selection pane="bottomLeft" activeCell="I22" sqref="I22"/>
    </sheetView>
  </sheetViews>
  <sheetFormatPr defaultColWidth="9.140625" defaultRowHeight="12.75"/>
  <cols>
    <col min="1" max="1" width="2.85546875" style="250" customWidth="1"/>
    <col min="2" max="2" width="48.5703125" style="250" customWidth="1"/>
    <col min="3" max="3" width="17.5703125" style="298" customWidth="1"/>
    <col min="4" max="4" width="10.5703125" style="250" customWidth="1"/>
    <col min="5" max="8" width="9.140625" style="250"/>
    <col min="9" max="9" width="29.85546875" style="250" customWidth="1"/>
    <col min="10" max="10" width="9.140625" style="250"/>
    <col min="11" max="11" width="11.42578125" style="250" bestFit="1" customWidth="1"/>
    <col min="12" max="16384" width="9.140625" style="250"/>
  </cols>
  <sheetData>
    <row r="1" spans="2:9" s="249" customFormat="1" ht="20.25">
      <c r="B1" s="247" t="s">
        <v>187</v>
      </c>
      <c r="C1" s="248"/>
    </row>
    <row r="4" spans="2:9">
      <c r="C4" s="251" t="s">
        <v>53</v>
      </c>
      <c r="D4" s="251">
        <v>2022</v>
      </c>
      <c r="E4" s="251">
        <v>2023</v>
      </c>
      <c r="F4" s="251">
        <v>2024</v>
      </c>
      <c r="G4" s="251">
        <v>2025</v>
      </c>
      <c r="H4" s="251">
        <v>2026</v>
      </c>
      <c r="I4" s="251" t="s">
        <v>54</v>
      </c>
    </row>
    <row r="5" spans="2:9" s="254" customFormat="1" ht="15.75">
      <c r="B5" s="252" t="s">
        <v>59</v>
      </c>
      <c r="C5" s="253"/>
    </row>
    <row r="6" spans="2:9" s="257" customFormat="1">
      <c r="B6" s="255" t="s">
        <v>91</v>
      </c>
      <c r="C6" s="256"/>
    </row>
    <row r="7" spans="2:9">
      <c r="B7" s="258" t="s">
        <v>188</v>
      </c>
      <c r="C7" s="259" t="s">
        <v>189</v>
      </c>
      <c r="D7" s="260">
        <v>2.5578400000000001</v>
      </c>
      <c r="E7" s="261"/>
      <c r="F7" s="261"/>
      <c r="G7" s="261"/>
      <c r="H7" s="261"/>
      <c r="I7" s="262"/>
    </row>
    <row r="8" spans="2:9" s="257" customFormat="1">
      <c r="B8" s="255" t="s">
        <v>190</v>
      </c>
      <c r="C8" s="256"/>
    </row>
    <row r="9" spans="2:9">
      <c r="B9" s="263" t="s">
        <v>64</v>
      </c>
      <c r="C9" s="259" t="s">
        <v>191</v>
      </c>
      <c r="D9" s="259">
        <v>1430</v>
      </c>
      <c r="E9" s="264"/>
      <c r="F9" s="264"/>
      <c r="G9" s="264"/>
      <c r="H9" s="264"/>
      <c r="I9" s="265"/>
    </row>
    <row r="10" spans="2:9" s="257" customFormat="1">
      <c r="B10" s="255" t="s">
        <v>192</v>
      </c>
      <c r="C10" s="256"/>
    </row>
    <row r="11" spans="2:9">
      <c r="B11" s="258" t="s">
        <v>188</v>
      </c>
      <c r="C11" s="266" t="s">
        <v>193</v>
      </c>
      <c r="D11" s="267">
        <v>0.11020000000000001</v>
      </c>
      <c r="E11" s="261"/>
      <c r="F11" s="261"/>
      <c r="G11" s="261"/>
      <c r="H11" s="261"/>
      <c r="I11" s="265"/>
    </row>
    <row r="13" spans="2:9" s="270" customFormat="1" ht="15.75">
      <c r="B13" s="268" t="s">
        <v>68</v>
      </c>
      <c r="C13" s="269"/>
    </row>
    <row r="14" spans="2:9" s="271" customFormat="1">
      <c r="B14" s="271" t="s">
        <v>69</v>
      </c>
      <c r="C14" s="272"/>
    </row>
    <row r="15" spans="2:9">
      <c r="B15" s="263" t="s">
        <v>194</v>
      </c>
      <c r="C15" s="259" t="s">
        <v>195</v>
      </c>
      <c r="D15" s="273">
        <v>234.9</v>
      </c>
      <c r="E15" s="261"/>
      <c r="F15" s="261"/>
      <c r="G15" s="261"/>
      <c r="H15" s="261"/>
      <c r="I15" s="265"/>
    </row>
    <row r="16" spans="2:9">
      <c r="B16" s="263" t="s">
        <v>196</v>
      </c>
      <c r="C16" s="259" t="s">
        <v>197</v>
      </c>
      <c r="D16" s="259">
        <v>15</v>
      </c>
      <c r="E16" s="265"/>
      <c r="F16" s="265"/>
      <c r="G16" s="265"/>
      <c r="H16" s="265"/>
      <c r="I16" s="265"/>
    </row>
    <row r="17" spans="2:9">
      <c r="B17" s="50" t="s">
        <v>198</v>
      </c>
      <c r="C17" s="259" t="s">
        <v>195</v>
      </c>
      <c r="D17" s="498"/>
      <c r="E17" s="261"/>
      <c r="F17" s="261"/>
      <c r="G17" s="261"/>
      <c r="H17" s="261"/>
      <c r="I17" s="265"/>
    </row>
    <row r="18" spans="2:9" s="271" customFormat="1">
      <c r="B18" s="271" t="s">
        <v>71</v>
      </c>
      <c r="C18" s="272"/>
      <c r="D18" s="272"/>
    </row>
    <row r="19" spans="2:9">
      <c r="B19" s="263" t="s">
        <v>199</v>
      </c>
      <c r="C19" s="259" t="s">
        <v>195</v>
      </c>
      <c r="D19" s="273">
        <v>60</v>
      </c>
      <c r="E19" s="274"/>
      <c r="F19" s="274"/>
      <c r="G19" s="274"/>
      <c r="H19" s="274"/>
      <c r="I19" s="265"/>
    </row>
    <row r="20" spans="2:9" s="271" customFormat="1">
      <c r="B20" s="271" t="s">
        <v>72</v>
      </c>
      <c r="C20" s="272"/>
      <c r="D20" s="272"/>
    </row>
    <row r="21" spans="2:9">
      <c r="B21" s="263" t="s">
        <v>200</v>
      </c>
      <c r="C21" s="259" t="s">
        <v>197</v>
      </c>
      <c r="D21" s="259">
        <v>34.200000000000003</v>
      </c>
      <c r="E21" s="274"/>
      <c r="F21" s="274"/>
      <c r="G21" s="274"/>
      <c r="H21" s="274"/>
      <c r="I21" s="265"/>
    </row>
    <row r="22" spans="2:9">
      <c r="B22" s="50" t="s">
        <v>201</v>
      </c>
      <c r="C22" s="259" t="s">
        <v>195</v>
      </c>
      <c r="D22" s="273"/>
      <c r="E22" s="274"/>
      <c r="F22" s="274"/>
      <c r="G22" s="274"/>
      <c r="H22" s="274"/>
      <c r="I22" s="265"/>
    </row>
    <row r="23" spans="2:9" s="271" customFormat="1">
      <c r="B23" s="271" t="s">
        <v>73</v>
      </c>
      <c r="C23" s="272"/>
      <c r="D23" s="272"/>
    </row>
    <row r="24" spans="2:9">
      <c r="B24" s="263" t="s">
        <v>202</v>
      </c>
      <c r="C24" s="259" t="s">
        <v>195</v>
      </c>
      <c r="D24" s="273">
        <v>154.9</v>
      </c>
      <c r="E24" s="274"/>
      <c r="F24" s="274"/>
      <c r="G24" s="274"/>
      <c r="H24" s="274"/>
      <c r="I24" s="265"/>
    </row>
    <row r="26" spans="2:9" s="277" customFormat="1" ht="15.75">
      <c r="B26" s="275" t="s">
        <v>76</v>
      </c>
      <c r="C26" s="276"/>
    </row>
    <row r="27" spans="2:9" s="278" customFormat="1">
      <c r="B27" s="278" t="s">
        <v>17</v>
      </c>
      <c r="C27" s="279"/>
    </row>
    <row r="28" spans="2:9" s="282" customFormat="1">
      <c r="B28" s="265" t="s">
        <v>203</v>
      </c>
      <c r="C28" s="259" t="s">
        <v>204</v>
      </c>
      <c r="D28" s="280">
        <v>1.1599999999999999</v>
      </c>
      <c r="E28" s="281"/>
      <c r="F28" s="281"/>
      <c r="G28" s="281"/>
      <c r="H28" s="281"/>
      <c r="I28" s="281"/>
    </row>
    <row r="29" spans="2:9" s="282" customFormat="1">
      <c r="B29" s="265" t="s">
        <v>205</v>
      </c>
      <c r="C29" s="259" t="s">
        <v>206</v>
      </c>
      <c r="D29" s="280">
        <v>4.2999999999999997E-2</v>
      </c>
      <c r="E29" s="281"/>
      <c r="F29" s="281"/>
      <c r="G29" s="281"/>
      <c r="H29" s="281"/>
      <c r="I29" s="281"/>
    </row>
    <row r="30" spans="2:9" s="282" customFormat="1">
      <c r="B30" s="265" t="s">
        <v>207</v>
      </c>
      <c r="C30" s="259" t="s">
        <v>208</v>
      </c>
      <c r="D30" s="280">
        <v>3.2</v>
      </c>
      <c r="E30" s="281"/>
      <c r="F30" s="281"/>
      <c r="G30" s="281"/>
      <c r="H30" s="281"/>
      <c r="I30" s="281"/>
    </row>
    <row r="31" spans="2:9" s="282" customFormat="1">
      <c r="B31" s="265" t="s">
        <v>209</v>
      </c>
      <c r="C31" s="259" t="s">
        <v>208</v>
      </c>
      <c r="D31" s="273">
        <v>89</v>
      </c>
      <c r="E31" s="281"/>
      <c r="F31" s="281"/>
      <c r="G31" s="281"/>
      <c r="H31" s="281"/>
      <c r="I31" s="281"/>
    </row>
    <row r="32" spans="2:9" s="282" customFormat="1">
      <c r="B32" s="265" t="s">
        <v>210</v>
      </c>
      <c r="C32" s="259" t="s">
        <v>204</v>
      </c>
      <c r="D32" s="280">
        <v>4.2000000000000003E-2</v>
      </c>
      <c r="E32" s="281"/>
      <c r="F32" s="281"/>
      <c r="G32" s="281"/>
      <c r="H32" s="281"/>
      <c r="I32" s="281"/>
    </row>
    <row r="33" spans="2:9">
      <c r="B33" s="283" t="s">
        <v>211</v>
      </c>
      <c r="C33" s="284" t="s">
        <v>212</v>
      </c>
      <c r="D33" s="280">
        <v>4.2999999999999997E-2</v>
      </c>
      <c r="E33" s="265"/>
      <c r="F33" s="265"/>
      <c r="G33" s="265"/>
      <c r="H33" s="265"/>
      <c r="I33" s="265"/>
    </row>
    <row r="34" spans="2:9">
      <c r="B34" s="265" t="s">
        <v>213</v>
      </c>
      <c r="C34" s="285" t="s">
        <v>208</v>
      </c>
      <c r="D34" s="286">
        <v>280</v>
      </c>
      <c r="E34" s="265"/>
      <c r="F34" s="265"/>
      <c r="G34" s="265"/>
      <c r="H34" s="265"/>
      <c r="I34" s="265"/>
    </row>
    <row r="35" spans="2:9">
      <c r="B35" s="265" t="s">
        <v>214</v>
      </c>
      <c r="C35" s="285" t="s">
        <v>208</v>
      </c>
      <c r="D35" s="286">
        <v>460</v>
      </c>
      <c r="E35" s="265"/>
      <c r="F35" s="265"/>
      <c r="G35" s="265"/>
      <c r="H35" s="265"/>
      <c r="I35" s="265"/>
    </row>
    <row r="36" spans="2:9">
      <c r="B36" s="265" t="s">
        <v>215</v>
      </c>
      <c r="C36" s="285" t="s">
        <v>208</v>
      </c>
      <c r="D36" s="286">
        <f t="shared" ref="D36" si="0">510000/1000</f>
        <v>510</v>
      </c>
      <c r="E36" s="265"/>
      <c r="F36" s="265"/>
      <c r="G36" s="265"/>
      <c r="H36" s="265"/>
      <c r="I36" s="265"/>
    </row>
    <row r="37" spans="2:9">
      <c r="B37" s="265" t="s">
        <v>216</v>
      </c>
      <c r="C37" s="285" t="s">
        <v>208</v>
      </c>
      <c r="D37" s="286">
        <v>60</v>
      </c>
      <c r="E37" s="265"/>
      <c r="F37" s="265"/>
      <c r="G37" s="265"/>
      <c r="H37" s="265"/>
      <c r="I37" s="265"/>
    </row>
    <row r="38" spans="2:9">
      <c r="B38" s="265" t="s">
        <v>217</v>
      </c>
      <c r="C38" s="285" t="s">
        <v>208</v>
      </c>
      <c r="D38" s="286">
        <v>170</v>
      </c>
      <c r="E38" s="265"/>
      <c r="F38" s="265"/>
      <c r="G38" s="265"/>
      <c r="H38" s="265"/>
      <c r="I38" s="265"/>
    </row>
    <row r="39" spans="2:9">
      <c r="B39" s="265" t="s">
        <v>218</v>
      </c>
      <c r="C39" s="285" t="s">
        <v>219</v>
      </c>
      <c r="D39" s="287">
        <f>7.37711784782087/1000</f>
        <v>7.3771178478208698E-3</v>
      </c>
      <c r="E39" s="265"/>
      <c r="F39" s="265"/>
      <c r="G39" s="265"/>
      <c r="H39" s="265"/>
      <c r="I39" s="265"/>
    </row>
    <row r="40" spans="2:9" s="278" customFormat="1">
      <c r="B40" s="278" t="s">
        <v>19</v>
      </c>
      <c r="C40" s="279"/>
    </row>
    <row r="41" spans="2:9">
      <c r="B41" s="263"/>
      <c r="C41" s="285"/>
      <c r="D41" s="265"/>
      <c r="E41" s="265"/>
      <c r="F41" s="265"/>
      <c r="G41" s="265"/>
      <c r="H41" s="265"/>
      <c r="I41" s="265"/>
    </row>
    <row r="42" spans="2:9" s="278" customFormat="1">
      <c r="B42" s="278" t="s">
        <v>90</v>
      </c>
      <c r="C42" s="279"/>
    </row>
    <row r="43" spans="2:9">
      <c r="B43" s="263" t="s">
        <v>220</v>
      </c>
      <c r="C43" s="259" t="s">
        <v>189</v>
      </c>
      <c r="D43" s="288">
        <v>0.60985999999999996</v>
      </c>
      <c r="E43" s="289"/>
      <c r="F43" s="289"/>
      <c r="G43" s="289"/>
      <c r="H43" s="289"/>
      <c r="I43" s="265"/>
    </row>
    <row r="44" spans="2:9">
      <c r="B44" s="263" t="s">
        <v>221</v>
      </c>
      <c r="C44" s="259" t="s">
        <v>195</v>
      </c>
      <c r="D44" s="288">
        <v>37.185331608377098</v>
      </c>
      <c r="E44" s="289"/>
      <c r="F44" s="289"/>
      <c r="G44" s="289"/>
      <c r="H44" s="289"/>
      <c r="I44" s="265"/>
    </row>
    <row r="45" spans="2:9">
      <c r="B45" s="263" t="s">
        <v>222</v>
      </c>
      <c r="C45" s="259" t="s">
        <v>223</v>
      </c>
      <c r="D45" s="290">
        <v>0.03</v>
      </c>
      <c r="E45" s="289"/>
      <c r="F45" s="289"/>
      <c r="G45" s="289"/>
      <c r="H45" s="289"/>
      <c r="I45" s="265"/>
    </row>
    <row r="46" spans="2:9">
      <c r="B46" s="263" t="s">
        <v>224</v>
      </c>
      <c r="C46" s="259" t="s">
        <v>195</v>
      </c>
      <c r="D46" s="288">
        <v>31.53</v>
      </c>
      <c r="E46" s="289"/>
      <c r="F46" s="289"/>
      <c r="G46" s="289"/>
      <c r="H46" s="289"/>
      <c r="I46" s="265"/>
    </row>
    <row r="47" spans="2:9">
      <c r="B47" s="263" t="s">
        <v>225</v>
      </c>
      <c r="C47" s="259" t="s">
        <v>223</v>
      </c>
      <c r="D47" s="290">
        <v>7.75834601199E-2</v>
      </c>
      <c r="E47" s="289"/>
      <c r="F47" s="289"/>
      <c r="G47" s="289"/>
      <c r="H47" s="289"/>
      <c r="I47" s="265"/>
    </row>
    <row r="48" spans="2:9" s="278" customFormat="1">
      <c r="B48" s="278" t="s">
        <v>226</v>
      </c>
      <c r="C48" s="279"/>
    </row>
    <row r="49" spans="2:9" s="282" customFormat="1">
      <c r="B49" s="73" t="s">
        <v>227</v>
      </c>
      <c r="C49" s="259" t="s">
        <v>228</v>
      </c>
      <c r="D49" s="291">
        <v>0.17047999999999999</v>
      </c>
      <c r="E49" s="259"/>
      <c r="F49" s="259"/>
      <c r="G49" s="259"/>
      <c r="H49" s="259"/>
      <c r="I49" s="259"/>
    </row>
    <row r="50" spans="2:9" s="282" customFormat="1">
      <c r="B50" s="73" t="s">
        <v>229</v>
      </c>
      <c r="C50" s="259" t="s">
        <v>228</v>
      </c>
      <c r="D50" s="291">
        <v>0.23155999999999999</v>
      </c>
      <c r="E50" s="259"/>
      <c r="F50" s="259"/>
      <c r="G50" s="259"/>
      <c r="H50" s="259"/>
      <c r="I50" s="259"/>
    </row>
    <row r="51" spans="2:9" s="282" customFormat="1">
      <c r="B51" s="73" t="s">
        <v>229</v>
      </c>
      <c r="C51" s="259" t="s">
        <v>230</v>
      </c>
      <c r="D51" s="291">
        <v>0.57870999999999995</v>
      </c>
      <c r="E51" s="259"/>
      <c r="F51" s="259"/>
      <c r="G51" s="259"/>
      <c r="H51" s="259"/>
      <c r="I51" s="259"/>
    </row>
    <row r="52" spans="2:9" s="282" customFormat="1">
      <c r="B52" s="73" t="s">
        <v>231</v>
      </c>
      <c r="C52" s="259" t="s">
        <v>228</v>
      </c>
      <c r="D52" s="291">
        <v>0.49757999999999997</v>
      </c>
      <c r="E52" s="259"/>
      <c r="F52" s="259"/>
      <c r="G52" s="259"/>
      <c r="H52" s="259"/>
      <c r="I52" s="259"/>
    </row>
    <row r="53" spans="2:9" s="282" customFormat="1">
      <c r="B53" s="73" t="s">
        <v>232</v>
      </c>
      <c r="C53" s="259" t="s">
        <v>230</v>
      </c>
      <c r="D53" s="291">
        <v>0.56213999999999997</v>
      </c>
      <c r="E53" s="259"/>
      <c r="F53" s="259"/>
      <c r="G53" s="259"/>
      <c r="H53" s="259"/>
      <c r="I53" s="259"/>
    </row>
    <row r="54" spans="2:9">
      <c r="B54" s="73" t="s">
        <v>135</v>
      </c>
      <c r="C54" s="259" t="s">
        <v>233</v>
      </c>
      <c r="D54" s="291">
        <v>5.7000000000000002E-2</v>
      </c>
      <c r="E54" s="259"/>
      <c r="F54" s="259"/>
      <c r="G54" s="259"/>
      <c r="H54" s="259"/>
      <c r="I54" s="259"/>
    </row>
    <row r="55" spans="2:9">
      <c r="B55" s="73" t="s">
        <v>234</v>
      </c>
      <c r="C55" s="259" t="s">
        <v>233</v>
      </c>
      <c r="D55" s="291">
        <v>0</v>
      </c>
      <c r="E55" s="259"/>
      <c r="F55" s="259"/>
      <c r="G55" s="259"/>
      <c r="H55" s="259"/>
      <c r="I55" s="259"/>
    </row>
    <row r="56" spans="2:9">
      <c r="B56" s="73" t="s">
        <v>235</v>
      </c>
      <c r="C56" s="259" t="s">
        <v>228</v>
      </c>
      <c r="D56" s="292">
        <v>0</v>
      </c>
      <c r="E56" s="259"/>
      <c r="F56" s="259"/>
      <c r="G56" s="259"/>
      <c r="H56" s="259"/>
      <c r="I56" s="259"/>
    </row>
    <row r="57" spans="2:9">
      <c r="B57" s="73" t="s">
        <v>236</v>
      </c>
      <c r="C57" s="259" t="s">
        <v>228</v>
      </c>
      <c r="D57" s="292">
        <v>0</v>
      </c>
      <c r="E57" s="259"/>
      <c r="F57" s="259"/>
      <c r="G57" s="259"/>
      <c r="H57" s="259"/>
      <c r="I57" s="259"/>
    </row>
    <row r="58" spans="2:9" s="278" customFormat="1">
      <c r="B58" s="278" t="s">
        <v>25</v>
      </c>
      <c r="C58" s="279"/>
    </row>
    <row r="59" spans="2:9" ht="15" customHeight="1">
      <c r="B59" s="263" t="s">
        <v>100</v>
      </c>
      <c r="C59" s="259" t="s">
        <v>219</v>
      </c>
      <c r="D59" s="293">
        <v>0.490049841020399</v>
      </c>
      <c r="E59" s="259"/>
      <c r="F59" s="259"/>
      <c r="G59" s="259"/>
      <c r="H59" s="259"/>
      <c r="I59" s="259"/>
    </row>
    <row r="60" spans="2:9" ht="15" customHeight="1">
      <c r="B60" s="263" t="s">
        <v>101</v>
      </c>
      <c r="C60" s="259" t="s">
        <v>237</v>
      </c>
      <c r="D60" s="294">
        <v>7</v>
      </c>
      <c r="E60" s="259"/>
      <c r="F60" s="259"/>
      <c r="G60" s="259"/>
      <c r="H60" s="259"/>
      <c r="I60" s="259"/>
    </row>
    <row r="61" spans="2:9" ht="15" customHeight="1">
      <c r="B61" s="263" t="s">
        <v>102</v>
      </c>
      <c r="C61" s="259" t="s">
        <v>237</v>
      </c>
      <c r="D61" s="294">
        <v>56</v>
      </c>
      <c r="E61" s="259"/>
      <c r="F61" s="259"/>
      <c r="G61" s="259"/>
      <c r="H61" s="259"/>
      <c r="I61" s="259"/>
    </row>
    <row r="62" spans="2:9" ht="15" customHeight="1">
      <c r="B62" s="263" t="s">
        <v>103</v>
      </c>
      <c r="C62" s="259" t="s">
        <v>237</v>
      </c>
      <c r="D62" s="295">
        <v>18</v>
      </c>
      <c r="E62" s="259"/>
      <c r="F62" s="259"/>
      <c r="G62" s="259"/>
      <c r="H62" s="259"/>
      <c r="I62" s="259"/>
    </row>
    <row r="63" spans="2:9" ht="15" customHeight="1">
      <c r="B63" s="263" t="s">
        <v>104</v>
      </c>
      <c r="C63" s="259" t="s">
        <v>237</v>
      </c>
      <c r="D63" s="295">
        <v>18</v>
      </c>
      <c r="E63" s="259"/>
      <c r="F63" s="259"/>
      <c r="G63" s="259"/>
      <c r="H63" s="259"/>
      <c r="I63" s="259"/>
    </row>
    <row r="64" spans="2:9" ht="15" customHeight="1">
      <c r="B64" s="263" t="s">
        <v>105</v>
      </c>
      <c r="C64" s="259" t="s">
        <v>237</v>
      </c>
      <c r="D64" s="295">
        <v>13</v>
      </c>
      <c r="E64" s="259"/>
      <c r="F64" s="259"/>
      <c r="G64" s="259"/>
      <c r="H64" s="259"/>
      <c r="I64" s="259"/>
    </row>
    <row r="65" spans="2:12" ht="15" customHeight="1">
      <c r="B65" s="263" t="s">
        <v>106</v>
      </c>
      <c r="C65" s="259" t="s">
        <v>237</v>
      </c>
      <c r="D65" s="295">
        <v>13</v>
      </c>
      <c r="E65" s="259"/>
      <c r="F65" s="259"/>
      <c r="G65" s="259"/>
      <c r="H65" s="259"/>
      <c r="I65" s="259"/>
    </row>
    <row r="66" spans="2:12" ht="15" customHeight="1">
      <c r="B66" s="263" t="s">
        <v>107</v>
      </c>
      <c r="C66" s="259" t="s">
        <v>237</v>
      </c>
      <c r="D66" s="295">
        <v>29</v>
      </c>
      <c r="E66" s="259"/>
      <c r="F66" s="259"/>
      <c r="G66" s="259"/>
      <c r="H66" s="259"/>
      <c r="I66" s="259"/>
    </row>
    <row r="67" spans="2:12" ht="15" customHeight="1">
      <c r="B67" s="263" t="s">
        <v>108</v>
      </c>
      <c r="C67" s="259" t="s">
        <v>237</v>
      </c>
      <c r="D67" s="294">
        <v>16</v>
      </c>
      <c r="E67" s="259"/>
      <c r="F67" s="259"/>
      <c r="G67" s="259"/>
      <c r="H67" s="259"/>
      <c r="I67" s="259"/>
    </row>
    <row r="68" spans="2:12" ht="15" customHeight="1">
      <c r="B68" s="263" t="s">
        <v>109</v>
      </c>
      <c r="C68" s="259" t="s">
        <v>237</v>
      </c>
      <c r="D68" s="294">
        <v>72</v>
      </c>
      <c r="E68" s="259"/>
      <c r="F68" s="259"/>
      <c r="G68" s="259"/>
      <c r="H68" s="259"/>
      <c r="I68" s="259"/>
    </row>
    <row r="69" spans="2:12" ht="15" customHeight="1">
      <c r="B69" s="263" t="s">
        <v>110</v>
      </c>
      <c r="C69" s="259" t="s">
        <v>237</v>
      </c>
      <c r="D69" s="294">
        <v>56</v>
      </c>
      <c r="E69" s="259"/>
      <c r="F69" s="259"/>
      <c r="G69" s="259"/>
      <c r="H69" s="259"/>
      <c r="I69" s="259"/>
    </row>
    <row r="70" spans="2:12" ht="15" customHeight="1">
      <c r="B70" s="263" t="s">
        <v>111</v>
      </c>
      <c r="C70" s="259" t="s">
        <v>237</v>
      </c>
      <c r="D70" s="294">
        <v>1405</v>
      </c>
      <c r="E70" s="259"/>
      <c r="F70" s="259"/>
      <c r="G70" s="259"/>
      <c r="H70" s="259"/>
      <c r="I70" s="259"/>
    </row>
    <row r="71" spans="2:12" ht="15" customHeight="1">
      <c r="B71" s="263" t="s">
        <v>112</v>
      </c>
      <c r="C71" s="259" t="s">
        <v>237</v>
      </c>
      <c r="D71" s="294">
        <v>7</v>
      </c>
      <c r="E71" s="259"/>
      <c r="F71" s="259"/>
      <c r="G71" s="259"/>
      <c r="H71" s="259"/>
      <c r="I71" s="259"/>
    </row>
    <row r="72" spans="2:12" ht="15" customHeight="1">
      <c r="B72" s="263" t="s">
        <v>113</v>
      </c>
      <c r="C72" s="259" t="s">
        <v>237</v>
      </c>
      <c r="D72" s="294">
        <v>29</v>
      </c>
      <c r="E72" s="259"/>
      <c r="F72" s="259"/>
      <c r="G72" s="259"/>
      <c r="H72" s="259"/>
      <c r="I72" s="259"/>
    </row>
    <row r="73" spans="2:12" ht="15" customHeight="1">
      <c r="B73" s="263" t="s">
        <v>238</v>
      </c>
      <c r="C73" s="259"/>
      <c r="D73" s="296"/>
      <c r="E73" s="259"/>
      <c r="F73" s="259"/>
      <c r="G73" s="259"/>
      <c r="H73" s="259"/>
      <c r="I73" s="259"/>
    </row>
    <row r="74" spans="2:12" ht="15" customHeight="1">
      <c r="B74" s="297"/>
      <c r="D74" s="299"/>
    </row>
    <row r="75" spans="2:12" s="278" customFormat="1">
      <c r="B75" s="278" t="s">
        <v>239</v>
      </c>
      <c r="C75" s="279"/>
    </row>
    <row r="76" spans="2:12">
      <c r="B76" s="73" t="s">
        <v>227</v>
      </c>
      <c r="C76" s="259" t="s">
        <v>228</v>
      </c>
      <c r="D76" s="291">
        <v>0.17047999999999999</v>
      </c>
      <c r="E76" s="265"/>
      <c r="F76" s="265"/>
      <c r="G76" s="265"/>
      <c r="H76" s="265"/>
      <c r="I76" s="265"/>
    </row>
    <row r="77" spans="2:12" ht="15">
      <c r="B77" s="73" t="s">
        <v>240</v>
      </c>
      <c r="C77" s="259" t="s">
        <v>228</v>
      </c>
      <c r="D77" s="291">
        <v>0.17082414000000001</v>
      </c>
      <c r="E77" s="265"/>
      <c r="F77" s="265"/>
      <c r="G77" s="265"/>
      <c r="H77" s="265"/>
      <c r="I77" s="265"/>
      <c r="J77" s="300"/>
    </row>
    <row r="78" spans="2:12" ht="15">
      <c r="B78" s="73" t="s">
        <v>126</v>
      </c>
      <c r="C78" s="259" t="s">
        <v>228</v>
      </c>
      <c r="D78" s="291">
        <v>2.3761935465861821E-3</v>
      </c>
      <c r="E78" s="265"/>
      <c r="F78" s="265"/>
      <c r="G78" s="265"/>
      <c r="H78" s="265"/>
      <c r="I78" s="265"/>
      <c r="J78" s="300"/>
    </row>
    <row r="79" spans="2:12" ht="15">
      <c r="B79" s="301" t="s">
        <v>127</v>
      </c>
      <c r="C79" s="259" t="s">
        <v>228</v>
      </c>
      <c r="D79" s="291">
        <v>8.2720000000000002E-2</v>
      </c>
      <c r="E79" s="265"/>
      <c r="F79" s="265"/>
      <c r="G79" s="265"/>
      <c r="H79" s="265"/>
      <c r="I79" s="265"/>
      <c r="J79" s="300"/>
      <c r="L79" s="22"/>
    </row>
    <row r="80" spans="2:12" ht="15">
      <c r="B80" s="156" t="s">
        <v>128</v>
      </c>
      <c r="C80" s="259" t="s">
        <v>228</v>
      </c>
      <c r="D80" s="291">
        <v>9.348999999999999E-2</v>
      </c>
      <c r="E80" s="265"/>
      <c r="F80" s="265"/>
      <c r="G80" s="265"/>
      <c r="H80" s="265"/>
      <c r="I80" s="265"/>
      <c r="J80" s="300"/>
      <c r="L80" s="22"/>
    </row>
    <row r="81" spans="2:12" ht="15">
      <c r="B81" s="156" t="s">
        <v>129</v>
      </c>
      <c r="C81" s="259" t="s">
        <v>228</v>
      </c>
      <c r="D81" s="291"/>
      <c r="E81" s="265"/>
      <c r="F81" s="265"/>
      <c r="G81" s="265"/>
      <c r="H81" s="265"/>
      <c r="I81" s="265"/>
      <c r="J81" s="300"/>
      <c r="L81" s="22"/>
    </row>
    <row r="82" spans="2:12" ht="15">
      <c r="B82" s="156" t="s">
        <v>130</v>
      </c>
      <c r="C82" s="259" t="s">
        <v>228</v>
      </c>
      <c r="D82" s="291">
        <v>0.17516999999999999</v>
      </c>
      <c r="E82" s="265"/>
      <c r="F82" s="265"/>
      <c r="G82" s="265"/>
      <c r="H82" s="265"/>
      <c r="I82" s="265"/>
      <c r="J82" s="300"/>
      <c r="L82" s="22"/>
    </row>
    <row r="83" spans="2:12" ht="15">
      <c r="B83" s="156" t="s">
        <v>131</v>
      </c>
      <c r="C83" s="259" t="s">
        <v>228</v>
      </c>
      <c r="D83" s="291">
        <v>2.1111756327380301E-4</v>
      </c>
      <c r="E83" s="265"/>
      <c r="F83" s="265"/>
      <c r="G83" s="265"/>
      <c r="H83" s="265"/>
      <c r="I83" s="265"/>
      <c r="J83" s="300"/>
      <c r="L83" s="22"/>
    </row>
    <row r="84" spans="2:12" ht="15">
      <c r="B84" s="156" t="s">
        <v>132</v>
      </c>
      <c r="C84" s="259" t="s">
        <v>228</v>
      </c>
      <c r="D84" s="291">
        <v>0.17066999999999999</v>
      </c>
      <c r="E84" s="265"/>
      <c r="F84" s="265"/>
      <c r="G84" s="265"/>
      <c r="H84" s="265"/>
      <c r="I84" s="265"/>
      <c r="J84" s="300"/>
      <c r="L84" s="22"/>
    </row>
    <row r="85" spans="2:12" ht="15">
      <c r="B85" s="156" t="s">
        <v>133</v>
      </c>
      <c r="C85" s="259" t="s">
        <v>228</v>
      </c>
      <c r="D85" s="291">
        <v>0.11355</v>
      </c>
      <c r="E85" s="265"/>
      <c r="F85" s="265"/>
      <c r="G85" s="265"/>
      <c r="H85" s="265"/>
      <c r="I85" s="265"/>
      <c r="J85" s="300"/>
      <c r="L85" s="22"/>
    </row>
    <row r="86" spans="2:12" ht="15">
      <c r="B86" s="73" t="s">
        <v>234</v>
      </c>
      <c r="C86" s="259" t="s">
        <v>228</v>
      </c>
      <c r="D86" s="291">
        <v>0</v>
      </c>
      <c r="E86" s="265"/>
      <c r="F86" s="265"/>
      <c r="G86" s="265"/>
      <c r="H86" s="265"/>
      <c r="I86" s="265"/>
      <c r="J86" s="300"/>
      <c r="L86" s="22"/>
    </row>
    <row r="87" spans="2:12" ht="15">
      <c r="B87" s="73" t="s">
        <v>135</v>
      </c>
      <c r="C87" s="259" t="s">
        <v>228</v>
      </c>
      <c r="D87" s="291">
        <v>5.7000000000000002E-2</v>
      </c>
      <c r="E87" s="265"/>
      <c r="F87" s="265"/>
      <c r="G87" s="265"/>
      <c r="H87" s="265"/>
      <c r="I87" s="265"/>
      <c r="J87" s="300"/>
      <c r="L87" s="22"/>
    </row>
    <row r="88" spans="2:12" ht="15">
      <c r="B88" s="156" t="s">
        <v>136</v>
      </c>
      <c r="C88" s="259" t="s">
        <v>228</v>
      </c>
      <c r="D88" s="291">
        <v>0</v>
      </c>
      <c r="E88" s="265"/>
      <c r="F88" s="265"/>
      <c r="G88" s="265"/>
      <c r="H88" s="265"/>
      <c r="I88" s="265"/>
      <c r="J88" s="300"/>
      <c r="L88" s="22"/>
    </row>
    <row r="89" spans="2:12" ht="15">
      <c r="B89" s="156" t="s">
        <v>137</v>
      </c>
      <c r="C89" s="259" t="s">
        <v>228</v>
      </c>
      <c r="D89" s="291">
        <v>0</v>
      </c>
      <c r="E89" s="265"/>
      <c r="F89" s="265"/>
      <c r="G89" s="265"/>
      <c r="H89" s="265"/>
      <c r="I89" s="265"/>
      <c r="J89" s="300"/>
      <c r="L89" s="22"/>
    </row>
    <row r="90" spans="2:12" ht="15">
      <c r="B90" s="156" t="s">
        <v>138</v>
      </c>
      <c r="C90" s="259" t="s">
        <v>228</v>
      </c>
      <c r="D90" s="302">
        <v>1.6000000000000001E-3</v>
      </c>
      <c r="E90" s="265"/>
      <c r="F90" s="265"/>
      <c r="G90" s="265"/>
      <c r="H90" s="265"/>
      <c r="I90" s="265"/>
      <c r="J90" s="300"/>
      <c r="L90" s="22"/>
    </row>
    <row r="91" spans="2:12" ht="15">
      <c r="B91" s="162" t="s">
        <v>139</v>
      </c>
      <c r="C91" s="259" t="s">
        <v>228</v>
      </c>
      <c r="D91" s="291">
        <v>8.5334999999999994E-2</v>
      </c>
      <c r="E91" s="303"/>
      <c r="F91" s="303"/>
      <c r="G91" s="303"/>
      <c r="H91" s="303"/>
      <c r="I91" s="303"/>
      <c r="J91" s="300"/>
      <c r="L91" s="22"/>
    </row>
    <row r="92" spans="2:12">
      <c r="B92" s="263" t="s">
        <v>241</v>
      </c>
      <c r="C92" s="259" t="s">
        <v>242</v>
      </c>
      <c r="D92" s="291">
        <v>4.2442328767123255E-2</v>
      </c>
      <c r="E92" s="265"/>
      <c r="F92" s="265"/>
      <c r="G92" s="265"/>
      <c r="H92" s="265"/>
      <c r="I92" s="265"/>
      <c r="L92" s="304"/>
    </row>
    <row r="93" spans="2:12">
      <c r="B93" s="305" t="s">
        <v>243</v>
      </c>
      <c r="C93" s="306" t="s">
        <v>244</v>
      </c>
      <c r="D93" s="291">
        <v>0.15353</v>
      </c>
      <c r="E93" s="265"/>
      <c r="F93" s="265"/>
      <c r="G93" s="265"/>
      <c r="H93" s="265"/>
      <c r="I93" s="265"/>
      <c r="L93" s="304"/>
    </row>
    <row r="94" spans="2:12">
      <c r="B94" s="305" t="s">
        <v>245</v>
      </c>
      <c r="C94" s="306" t="s">
        <v>244</v>
      </c>
      <c r="D94" s="291">
        <v>0.19309000000000001</v>
      </c>
      <c r="E94" s="265"/>
      <c r="F94" s="265"/>
      <c r="G94" s="265"/>
      <c r="H94" s="265"/>
      <c r="I94" s="265"/>
      <c r="L94" s="304"/>
    </row>
    <row r="95" spans="2:12">
      <c r="B95" s="73" t="s">
        <v>246</v>
      </c>
      <c r="C95" s="46" t="s">
        <v>247</v>
      </c>
      <c r="D95" s="259">
        <v>1.6</v>
      </c>
      <c r="E95" s="265"/>
      <c r="F95" s="265"/>
      <c r="G95" s="265"/>
      <c r="H95" s="265"/>
      <c r="I95" s="265"/>
      <c r="L95" s="304"/>
    </row>
    <row r="96" spans="2:12">
      <c r="B96" s="307" t="s">
        <v>248</v>
      </c>
      <c r="C96" s="306" t="s">
        <v>249</v>
      </c>
      <c r="D96" s="259">
        <v>11.8</v>
      </c>
      <c r="E96" s="303"/>
      <c r="F96" s="303"/>
      <c r="G96" s="303"/>
      <c r="H96" s="303"/>
      <c r="I96" s="303"/>
      <c r="L96" s="304"/>
    </row>
    <row r="97" spans="1:38">
      <c r="B97" s="307" t="s">
        <v>250</v>
      </c>
      <c r="C97" s="306" t="s">
        <v>249</v>
      </c>
      <c r="D97" s="291">
        <v>10.4</v>
      </c>
      <c r="E97" s="303"/>
      <c r="F97" s="303"/>
      <c r="G97" s="303"/>
      <c r="H97" s="303"/>
      <c r="I97" s="303"/>
      <c r="L97" s="304"/>
    </row>
    <row r="98" spans="1:38">
      <c r="B98" s="307" t="s">
        <v>251</v>
      </c>
      <c r="C98" s="306" t="s">
        <v>249</v>
      </c>
      <c r="D98" s="291">
        <f>0.0119*1000</f>
        <v>11.9</v>
      </c>
      <c r="E98" s="303"/>
      <c r="F98" s="303"/>
      <c r="G98" s="303"/>
      <c r="H98" s="303"/>
      <c r="I98" s="303"/>
      <c r="L98" s="304"/>
    </row>
    <row r="99" spans="1:38">
      <c r="B99" s="307" t="s">
        <v>252</v>
      </c>
      <c r="C99" s="306" t="s">
        <v>249</v>
      </c>
      <c r="D99" s="291">
        <f>0.0103*1000</f>
        <v>10.3</v>
      </c>
      <c r="E99" s="303"/>
      <c r="F99" s="303"/>
      <c r="G99" s="303"/>
      <c r="H99" s="303"/>
      <c r="I99" s="303"/>
      <c r="L99" s="304"/>
    </row>
    <row r="100" spans="1:38">
      <c r="B100" s="307" t="s">
        <v>253</v>
      </c>
      <c r="C100" s="306" t="s">
        <v>249</v>
      </c>
      <c r="D100" s="291">
        <f>0.0055*1000</f>
        <v>5.5</v>
      </c>
      <c r="E100" s="303"/>
      <c r="F100" s="303"/>
      <c r="G100" s="303"/>
      <c r="H100" s="303"/>
      <c r="I100" s="303"/>
      <c r="L100" s="304"/>
    </row>
    <row r="101" spans="1:38">
      <c r="B101" s="73" t="s">
        <v>254</v>
      </c>
      <c r="C101" s="306" t="s">
        <v>228</v>
      </c>
      <c r="D101" s="292">
        <v>0.112862</v>
      </c>
      <c r="E101" s="265"/>
      <c r="F101" s="265"/>
      <c r="G101" s="265"/>
      <c r="H101" s="265"/>
      <c r="I101" s="265"/>
      <c r="L101" s="304"/>
    </row>
    <row r="102" spans="1:38">
      <c r="B102" s="308"/>
      <c r="C102" s="19"/>
      <c r="D102" s="298"/>
    </row>
    <row r="103" spans="1:38" s="309" customFormat="1">
      <c r="B103" s="278" t="s">
        <v>37</v>
      </c>
      <c r="C103" s="310"/>
    </row>
    <row r="104" spans="1:38">
      <c r="B104" s="311" t="s">
        <v>255</v>
      </c>
      <c r="C104" s="312" t="s">
        <v>256</v>
      </c>
      <c r="D104" s="313">
        <v>1.1745445205479453E-2</v>
      </c>
      <c r="E104" s="265"/>
      <c r="F104" s="265"/>
      <c r="G104" s="265"/>
      <c r="H104" s="265"/>
      <c r="I104" s="265"/>
    </row>
    <row r="105" spans="1:38">
      <c r="B105" s="311" t="s">
        <v>257</v>
      </c>
      <c r="C105" s="312" t="s">
        <v>256</v>
      </c>
      <c r="D105" s="313">
        <v>9.431628614916282E-2</v>
      </c>
      <c r="E105" s="265"/>
      <c r="F105" s="265"/>
      <c r="G105" s="265"/>
      <c r="H105" s="265"/>
      <c r="I105" s="265"/>
    </row>
    <row r="106" spans="1:38">
      <c r="B106" s="311" t="s">
        <v>258</v>
      </c>
      <c r="C106" s="312" t="s">
        <v>256</v>
      </c>
      <c r="D106" s="313">
        <v>4.5893150684931504E-3</v>
      </c>
      <c r="E106" s="265"/>
      <c r="F106" s="265"/>
      <c r="G106" s="265"/>
      <c r="H106" s="265"/>
      <c r="I106" s="265"/>
    </row>
    <row r="107" spans="1:38">
      <c r="D107" s="298"/>
    </row>
    <row r="108" spans="1:38" s="309" customFormat="1">
      <c r="B108" s="278" t="s">
        <v>39</v>
      </c>
      <c r="C108" s="310"/>
      <c r="D108" s="310"/>
    </row>
    <row r="109" spans="1:38">
      <c r="B109" s="265" t="s">
        <v>238</v>
      </c>
      <c r="C109" s="259"/>
      <c r="D109" s="259"/>
      <c r="E109" s="265"/>
      <c r="F109" s="265"/>
      <c r="G109" s="265"/>
      <c r="H109" s="265"/>
      <c r="I109" s="265"/>
    </row>
    <row r="110" spans="1:38" s="278" customFormat="1">
      <c r="A110" s="282"/>
      <c r="B110" s="50" t="s">
        <v>259</v>
      </c>
      <c r="C110" s="259" t="s">
        <v>260</v>
      </c>
      <c r="D110" s="291">
        <v>0.5</v>
      </c>
      <c r="E110" s="265"/>
      <c r="F110" s="265"/>
      <c r="G110" s="265"/>
      <c r="H110" s="265"/>
      <c r="I110" s="265"/>
      <c r="J110" s="282"/>
      <c r="K110" s="282"/>
      <c r="L110" s="282"/>
      <c r="M110" s="282"/>
      <c r="N110" s="282"/>
      <c r="O110" s="282"/>
      <c r="P110" s="282"/>
      <c r="Q110" s="282"/>
      <c r="R110" s="282"/>
      <c r="S110" s="282"/>
      <c r="T110" s="282"/>
      <c r="U110" s="282"/>
      <c r="V110" s="282"/>
      <c r="W110" s="282"/>
      <c r="X110" s="282"/>
      <c r="Y110" s="282"/>
      <c r="Z110" s="282"/>
      <c r="AA110" s="282"/>
      <c r="AB110" s="282"/>
      <c r="AC110" s="282"/>
      <c r="AD110" s="282"/>
      <c r="AE110" s="282"/>
      <c r="AF110" s="282"/>
      <c r="AG110" s="282"/>
      <c r="AH110" s="282"/>
      <c r="AI110" s="282"/>
      <c r="AJ110" s="282"/>
      <c r="AK110" s="282"/>
      <c r="AL110" s="282"/>
    </row>
    <row r="111" spans="1:38" s="278" customFormat="1">
      <c r="A111" s="282"/>
      <c r="B111" s="50" t="s">
        <v>261</v>
      </c>
      <c r="C111" s="259" t="s">
        <v>260</v>
      </c>
      <c r="D111" s="291">
        <v>0.25</v>
      </c>
      <c r="E111" s="265"/>
      <c r="F111" s="265"/>
      <c r="G111" s="265"/>
      <c r="H111" s="265"/>
      <c r="I111" s="265"/>
      <c r="J111" s="282"/>
      <c r="K111" s="282"/>
      <c r="L111" s="282"/>
      <c r="M111" s="282"/>
      <c r="N111" s="282"/>
      <c r="O111" s="282"/>
      <c r="P111" s="282"/>
      <c r="Q111" s="282"/>
      <c r="R111" s="282"/>
      <c r="S111" s="282"/>
      <c r="T111" s="282"/>
      <c r="U111" s="282"/>
      <c r="V111" s="282"/>
      <c r="W111" s="282"/>
      <c r="X111" s="282"/>
      <c r="Y111" s="282"/>
      <c r="Z111" s="282"/>
      <c r="AA111" s="282"/>
      <c r="AB111" s="282"/>
      <c r="AC111" s="282"/>
      <c r="AD111" s="282"/>
      <c r="AE111" s="282"/>
      <c r="AF111" s="282"/>
      <c r="AG111" s="282"/>
      <c r="AH111" s="282"/>
      <c r="AI111" s="282"/>
      <c r="AJ111" s="282"/>
      <c r="AK111" s="282"/>
      <c r="AL111" s="282"/>
    </row>
    <row r="112" spans="1:38" s="278" customFormat="1">
      <c r="A112" s="282"/>
      <c r="B112" s="50" t="s">
        <v>262</v>
      </c>
      <c r="C112" s="259" t="s">
        <v>260</v>
      </c>
      <c r="D112" s="259">
        <v>0.1</v>
      </c>
      <c r="E112" s="265"/>
      <c r="F112" s="265"/>
      <c r="G112" s="265"/>
      <c r="H112" s="265"/>
      <c r="I112" s="265"/>
      <c r="J112" s="282"/>
      <c r="K112" s="282"/>
      <c r="L112" s="282"/>
      <c r="M112" s="282"/>
      <c r="N112" s="282"/>
      <c r="O112" s="282"/>
      <c r="P112" s="282"/>
      <c r="Q112" s="282"/>
      <c r="R112" s="282"/>
      <c r="S112" s="282"/>
      <c r="T112" s="282"/>
      <c r="U112" s="282"/>
      <c r="V112" s="282"/>
      <c r="W112" s="282"/>
      <c r="X112" s="282"/>
      <c r="Y112" s="282"/>
      <c r="Z112" s="282"/>
      <c r="AA112" s="282"/>
      <c r="AB112" s="282"/>
      <c r="AC112" s="282"/>
      <c r="AD112" s="282"/>
      <c r="AE112" s="282"/>
      <c r="AF112" s="282"/>
      <c r="AG112" s="282"/>
      <c r="AH112" s="282"/>
      <c r="AI112" s="282"/>
      <c r="AJ112" s="282"/>
      <c r="AK112" s="282"/>
      <c r="AL112" s="282"/>
    </row>
    <row r="113" spans="1:38" s="278" customFormat="1">
      <c r="A113" s="282"/>
      <c r="B113" s="50" t="s">
        <v>263</v>
      </c>
      <c r="C113" s="259" t="s">
        <v>260</v>
      </c>
      <c r="D113" s="291">
        <v>0.12</v>
      </c>
      <c r="E113" s="265"/>
      <c r="F113" s="265"/>
      <c r="G113" s="265"/>
      <c r="H113" s="265"/>
      <c r="I113" s="265"/>
      <c r="J113" s="282"/>
      <c r="K113" s="282"/>
      <c r="L113" s="282"/>
      <c r="M113" s="282"/>
      <c r="N113" s="282"/>
      <c r="O113" s="282"/>
      <c r="P113" s="282"/>
      <c r="Q113" s="282"/>
      <c r="R113" s="282"/>
      <c r="S113" s="282"/>
      <c r="T113" s="282"/>
      <c r="U113" s="282"/>
      <c r="V113" s="282"/>
      <c r="W113" s="282"/>
      <c r="X113" s="282"/>
      <c r="Y113" s="282"/>
      <c r="Z113" s="282"/>
      <c r="AA113" s="282"/>
      <c r="AB113" s="282"/>
      <c r="AC113" s="282"/>
      <c r="AD113" s="282"/>
      <c r="AE113" s="282"/>
      <c r="AF113" s="282"/>
      <c r="AG113" s="282"/>
      <c r="AH113" s="282"/>
      <c r="AI113" s="282"/>
      <c r="AJ113" s="282"/>
      <c r="AK113" s="282"/>
      <c r="AL113" s="282"/>
    </row>
    <row r="114" spans="1:38" s="278" customFormat="1">
      <c r="A114" s="282"/>
      <c r="B114" s="308"/>
      <c r="C114" s="298"/>
      <c r="D114" s="314"/>
      <c r="E114" s="250"/>
      <c r="F114" s="250"/>
      <c r="G114" s="250"/>
      <c r="H114" s="250"/>
      <c r="I114" s="250"/>
      <c r="J114" s="282"/>
      <c r="K114" s="282"/>
      <c r="L114" s="282"/>
      <c r="M114" s="282"/>
      <c r="N114" s="282"/>
      <c r="O114" s="282"/>
      <c r="P114" s="282"/>
      <c r="Q114" s="282"/>
      <c r="R114" s="282"/>
      <c r="S114" s="282"/>
      <c r="T114" s="282"/>
      <c r="U114" s="282"/>
      <c r="V114" s="282"/>
      <c r="W114" s="282"/>
      <c r="X114" s="282"/>
      <c r="Y114" s="282"/>
      <c r="Z114" s="282"/>
      <c r="AA114" s="282"/>
      <c r="AB114" s="282"/>
      <c r="AC114" s="282"/>
      <c r="AD114" s="282"/>
      <c r="AE114" s="282"/>
      <c r="AF114" s="282"/>
      <c r="AG114" s="282"/>
      <c r="AH114" s="282"/>
      <c r="AI114" s="282"/>
      <c r="AJ114" s="282"/>
      <c r="AK114" s="282"/>
      <c r="AL114" s="282"/>
    </row>
    <row r="115" spans="1:38" s="315" customFormat="1" ht="15">
      <c r="B115" s="278" t="s">
        <v>264</v>
      </c>
      <c r="C115" s="316"/>
    </row>
    <row r="116" spans="1:38">
      <c r="A116" s="317"/>
      <c r="B116" s="318" t="s">
        <v>265</v>
      </c>
      <c r="C116" s="280" t="s">
        <v>266</v>
      </c>
      <c r="D116" s="280">
        <v>0.13</v>
      </c>
      <c r="E116" s="283"/>
      <c r="F116" s="283"/>
      <c r="G116" s="283"/>
      <c r="H116" s="283"/>
      <c r="I116" s="283"/>
      <c r="J116" s="317"/>
      <c r="K116" s="317"/>
      <c r="L116" s="317"/>
      <c r="M116" s="317"/>
      <c r="N116" s="317"/>
      <c r="O116" s="317"/>
      <c r="P116" s="317"/>
      <c r="Q116" s="317"/>
      <c r="R116" s="317"/>
      <c r="S116" s="317"/>
      <c r="T116" s="317"/>
      <c r="U116" s="317"/>
      <c r="V116" s="317"/>
      <c r="W116" s="317"/>
      <c r="X116" s="317"/>
      <c r="Y116" s="317"/>
      <c r="Z116" s="317"/>
      <c r="AA116" s="317"/>
      <c r="AB116" s="317"/>
      <c r="AC116" s="317"/>
      <c r="AD116" s="317"/>
      <c r="AE116" s="317"/>
      <c r="AF116" s="317"/>
      <c r="AG116" s="317"/>
      <c r="AH116" s="317"/>
      <c r="AI116" s="317"/>
      <c r="AJ116" s="317"/>
      <c r="AK116" s="317"/>
      <c r="AL116" s="317"/>
    </row>
    <row r="117" spans="1:38">
      <c r="A117" s="317"/>
      <c r="B117" s="319" t="s">
        <v>267</v>
      </c>
      <c r="C117" s="280" t="s">
        <v>266</v>
      </c>
      <c r="D117" s="280">
        <v>0.23</v>
      </c>
      <c r="E117" s="283"/>
      <c r="F117" s="283"/>
      <c r="G117" s="283"/>
      <c r="H117" s="283"/>
      <c r="I117" s="283"/>
      <c r="J117" s="317"/>
      <c r="K117" s="317"/>
      <c r="L117" s="317"/>
      <c r="M117" s="317"/>
      <c r="N117" s="317"/>
      <c r="O117" s="317"/>
      <c r="P117" s="317"/>
      <c r="Q117" s="317"/>
      <c r="R117" s="317"/>
      <c r="S117" s="317"/>
      <c r="T117" s="317"/>
      <c r="U117" s="317"/>
      <c r="V117" s="317"/>
      <c r="W117" s="317"/>
      <c r="X117" s="317"/>
      <c r="Y117" s="317"/>
      <c r="Z117" s="317"/>
      <c r="AA117" s="317"/>
      <c r="AB117" s="317"/>
      <c r="AC117" s="317"/>
      <c r="AD117" s="317"/>
      <c r="AE117" s="317"/>
      <c r="AF117" s="317"/>
      <c r="AG117" s="317"/>
      <c r="AH117" s="317"/>
      <c r="AI117" s="317"/>
      <c r="AJ117" s="317"/>
      <c r="AK117" s="317"/>
      <c r="AL117" s="317"/>
    </row>
    <row r="118" spans="1:38">
      <c r="A118" s="317"/>
      <c r="B118" s="318" t="s">
        <v>268</v>
      </c>
      <c r="C118" s="280" t="s">
        <v>266</v>
      </c>
      <c r="D118" s="280">
        <v>0.3</v>
      </c>
      <c r="E118" s="283"/>
      <c r="F118" s="283"/>
      <c r="G118" s="283"/>
      <c r="H118" s="283"/>
      <c r="I118" s="283"/>
      <c r="J118" s="317"/>
      <c r="K118" s="317"/>
      <c r="L118" s="317"/>
      <c r="M118" s="317"/>
      <c r="N118" s="317"/>
      <c r="O118" s="317"/>
      <c r="P118" s="317"/>
      <c r="Q118" s="317"/>
      <c r="R118" s="317"/>
      <c r="S118" s="317"/>
      <c r="T118" s="317"/>
      <c r="U118" s="317"/>
      <c r="V118" s="317"/>
      <c r="W118" s="317"/>
      <c r="X118" s="317"/>
      <c r="Y118" s="317"/>
      <c r="Z118" s="317"/>
      <c r="AA118" s="317"/>
      <c r="AB118" s="317"/>
      <c r="AC118" s="317"/>
      <c r="AD118" s="317"/>
      <c r="AE118" s="317"/>
      <c r="AF118" s="317"/>
      <c r="AG118" s="317"/>
      <c r="AH118" s="317"/>
      <c r="AI118" s="317"/>
      <c r="AJ118" s="317"/>
      <c r="AK118" s="317"/>
      <c r="AL118" s="317"/>
    </row>
    <row r="119" spans="1:38">
      <c r="A119" s="317"/>
      <c r="B119" s="318" t="s">
        <v>269</v>
      </c>
      <c r="C119" s="280" t="s">
        <v>266</v>
      </c>
      <c r="D119" s="280">
        <v>0.3</v>
      </c>
      <c r="E119" s="283"/>
      <c r="F119" s="283"/>
      <c r="G119" s="283"/>
      <c r="H119" s="283"/>
      <c r="I119" s="283"/>
      <c r="J119" s="317"/>
      <c r="K119" s="317"/>
      <c r="L119" s="317"/>
      <c r="M119" s="317"/>
      <c r="N119" s="317"/>
      <c r="O119" s="317"/>
      <c r="P119" s="317"/>
      <c r="Q119" s="317"/>
      <c r="R119" s="317"/>
      <c r="S119" s="317"/>
      <c r="T119" s="317"/>
      <c r="U119" s="317"/>
      <c r="V119" s="317"/>
      <c r="W119" s="317"/>
      <c r="X119" s="317"/>
      <c r="Y119" s="317"/>
      <c r="Z119" s="317"/>
      <c r="AA119" s="317"/>
      <c r="AB119" s="317"/>
      <c r="AC119" s="317"/>
      <c r="AD119" s="317"/>
      <c r="AE119" s="317"/>
      <c r="AF119" s="317"/>
      <c r="AG119" s="317"/>
      <c r="AH119" s="317"/>
      <c r="AI119" s="317"/>
      <c r="AJ119" s="317"/>
      <c r="AK119" s="317"/>
      <c r="AL119" s="317"/>
    </row>
    <row r="120" spans="1:38">
      <c r="A120" s="317"/>
      <c r="B120" s="318" t="s">
        <v>270</v>
      </c>
      <c r="C120" s="280" t="s">
        <v>266</v>
      </c>
      <c r="D120" s="280">
        <v>0.12</v>
      </c>
      <c r="E120" s="283"/>
      <c r="F120" s="283"/>
      <c r="G120" s="283"/>
      <c r="H120" s="283"/>
      <c r="I120" s="283"/>
      <c r="J120" s="317"/>
      <c r="K120" s="317"/>
      <c r="L120" s="317"/>
      <c r="M120" s="317"/>
      <c r="N120" s="317"/>
      <c r="O120" s="317"/>
      <c r="P120" s="317"/>
      <c r="Q120" s="317"/>
      <c r="R120" s="317"/>
      <c r="S120" s="317"/>
      <c r="T120" s="317"/>
      <c r="U120" s="317"/>
      <c r="V120" s="317"/>
      <c r="W120" s="317"/>
      <c r="X120" s="317"/>
      <c r="Y120" s="317"/>
      <c r="Z120" s="317"/>
      <c r="AA120" s="317"/>
      <c r="AB120" s="317"/>
      <c r="AC120" s="317"/>
      <c r="AD120" s="317"/>
      <c r="AE120" s="317"/>
      <c r="AF120" s="317"/>
      <c r="AG120" s="317"/>
      <c r="AH120" s="317"/>
      <c r="AI120" s="317"/>
      <c r="AJ120" s="317"/>
      <c r="AK120" s="317"/>
      <c r="AL120" s="317"/>
    </row>
    <row r="121" spans="1:38">
      <c r="A121" s="317"/>
      <c r="B121" s="318" t="s">
        <v>271</v>
      </c>
      <c r="C121" s="280" t="s">
        <v>266</v>
      </c>
      <c r="D121" s="280">
        <v>0.17</v>
      </c>
      <c r="E121" s="283"/>
      <c r="F121" s="283"/>
      <c r="G121" s="283"/>
      <c r="H121" s="283"/>
      <c r="I121" s="283"/>
      <c r="J121" s="317"/>
      <c r="K121" s="317"/>
      <c r="L121" s="317"/>
      <c r="M121" s="317"/>
      <c r="N121" s="317"/>
      <c r="O121" s="317"/>
      <c r="P121" s="317"/>
      <c r="Q121" s="317"/>
      <c r="R121" s="317"/>
      <c r="S121" s="317"/>
      <c r="T121" s="317"/>
      <c r="U121" s="317"/>
      <c r="V121" s="317"/>
      <c r="W121" s="317"/>
      <c r="X121" s="317"/>
      <c r="Y121" s="317"/>
      <c r="Z121" s="317"/>
      <c r="AA121" s="317"/>
      <c r="AB121" s="317"/>
      <c r="AC121" s="317"/>
      <c r="AD121" s="317"/>
      <c r="AE121" s="317"/>
      <c r="AF121" s="317"/>
      <c r="AG121" s="317"/>
      <c r="AH121" s="317"/>
      <c r="AI121" s="317"/>
      <c r="AJ121" s="317"/>
      <c r="AK121" s="317"/>
      <c r="AL121" s="317"/>
    </row>
    <row r="122" spans="1:38">
      <c r="A122" s="317"/>
      <c r="B122" s="318" t="s">
        <v>272</v>
      </c>
      <c r="C122" s="280" t="s">
        <v>266</v>
      </c>
      <c r="D122" s="280">
        <v>0.12</v>
      </c>
      <c r="E122" s="283"/>
      <c r="F122" s="283"/>
      <c r="G122" s="283"/>
      <c r="H122" s="283"/>
      <c r="I122" s="283"/>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317"/>
      <c r="AL122" s="317"/>
    </row>
    <row r="123" spans="1:38">
      <c r="A123" s="317"/>
      <c r="B123" s="318" t="s">
        <v>273</v>
      </c>
      <c r="C123" s="280" t="s">
        <v>266</v>
      </c>
      <c r="D123" s="280">
        <v>0.25</v>
      </c>
      <c r="E123" s="283"/>
      <c r="F123" s="283"/>
      <c r="G123" s="283"/>
      <c r="H123" s="283"/>
      <c r="I123" s="283"/>
      <c r="J123" s="317"/>
      <c r="K123" s="317"/>
      <c r="L123" s="317"/>
      <c r="M123" s="317"/>
      <c r="N123" s="317"/>
      <c r="O123" s="317"/>
      <c r="P123" s="317"/>
      <c r="Q123" s="317"/>
      <c r="R123" s="317"/>
      <c r="S123" s="317"/>
      <c r="T123" s="317"/>
      <c r="U123" s="317"/>
      <c r="V123" s="317"/>
      <c r="W123" s="317"/>
      <c r="X123" s="317"/>
      <c r="Y123" s="317"/>
      <c r="Z123" s="317"/>
      <c r="AA123" s="317"/>
      <c r="AB123" s="317"/>
      <c r="AC123" s="317"/>
      <c r="AD123" s="317"/>
      <c r="AE123" s="317"/>
      <c r="AF123" s="317"/>
      <c r="AG123" s="317"/>
      <c r="AH123" s="317"/>
      <c r="AI123" s="317"/>
      <c r="AJ123" s="317"/>
      <c r="AK123" s="317"/>
      <c r="AL123" s="317"/>
    </row>
    <row r="124" spans="1:38">
      <c r="A124" s="317"/>
      <c r="B124" s="318" t="s">
        <v>274</v>
      </c>
      <c r="C124" s="280" t="s">
        <v>266</v>
      </c>
      <c r="D124" s="280">
        <v>0.27</v>
      </c>
      <c r="E124" s="283"/>
      <c r="F124" s="283"/>
      <c r="G124" s="283"/>
      <c r="H124" s="283"/>
      <c r="I124" s="283"/>
      <c r="J124" s="317"/>
      <c r="K124" s="317"/>
      <c r="L124" s="317"/>
      <c r="M124" s="317"/>
      <c r="N124" s="317"/>
      <c r="O124" s="317"/>
      <c r="P124" s="317"/>
      <c r="Q124" s="317"/>
      <c r="R124" s="317"/>
      <c r="S124" s="317"/>
      <c r="T124" s="317"/>
      <c r="U124" s="317"/>
      <c r="V124" s="317"/>
      <c r="W124" s="317"/>
      <c r="X124" s="317"/>
      <c r="Y124" s="317"/>
      <c r="Z124" s="317"/>
      <c r="AA124" s="317"/>
      <c r="AB124" s="317"/>
      <c r="AC124" s="317"/>
      <c r="AD124" s="317"/>
      <c r="AE124" s="317"/>
      <c r="AF124" s="317"/>
      <c r="AG124" s="317"/>
      <c r="AH124" s="317"/>
      <c r="AI124" s="317"/>
      <c r="AJ124" s="317"/>
      <c r="AK124" s="317"/>
      <c r="AL124" s="317"/>
    </row>
    <row r="125" spans="1:38">
      <c r="A125" s="317"/>
      <c r="B125" s="318" t="s">
        <v>275</v>
      </c>
      <c r="C125" s="280" t="s">
        <v>266</v>
      </c>
      <c r="D125" s="280">
        <v>0.44</v>
      </c>
      <c r="E125" s="283"/>
      <c r="F125" s="283"/>
      <c r="G125" s="283"/>
      <c r="H125" s="283"/>
      <c r="I125" s="283"/>
      <c r="J125" s="317"/>
      <c r="K125" s="317"/>
      <c r="L125" s="317"/>
      <c r="M125" s="317"/>
      <c r="N125" s="317"/>
      <c r="O125" s="317"/>
      <c r="P125" s="317"/>
      <c r="Q125" s="317"/>
      <c r="R125" s="317"/>
      <c r="S125" s="317"/>
      <c r="T125" s="317"/>
      <c r="U125" s="317"/>
      <c r="V125" s="317"/>
      <c r="W125" s="317"/>
      <c r="X125" s="317"/>
      <c r="Y125" s="317"/>
      <c r="Z125" s="317"/>
      <c r="AA125" s="317"/>
      <c r="AB125" s="317"/>
      <c r="AC125" s="317"/>
      <c r="AD125" s="317"/>
      <c r="AE125" s="317"/>
      <c r="AF125" s="317"/>
      <c r="AG125" s="317"/>
      <c r="AH125" s="317"/>
      <c r="AI125" s="317"/>
      <c r="AJ125" s="317"/>
      <c r="AK125" s="317"/>
      <c r="AL125" s="317"/>
    </row>
    <row r="126" spans="1:38">
      <c r="A126" s="317"/>
      <c r="B126" s="318" t="s">
        <v>276</v>
      </c>
      <c r="C126" s="280" t="s">
        <v>266</v>
      </c>
      <c r="D126" s="280">
        <v>0.56000000000000005</v>
      </c>
      <c r="E126" s="283"/>
      <c r="F126" s="283"/>
      <c r="G126" s="283"/>
      <c r="H126" s="283"/>
      <c r="I126" s="283"/>
      <c r="J126" s="317"/>
      <c r="K126" s="317"/>
      <c r="L126" s="317"/>
      <c r="M126" s="317"/>
      <c r="N126" s="317"/>
      <c r="O126" s="317"/>
      <c r="P126" s="317"/>
      <c r="Q126" s="317"/>
      <c r="R126" s="317"/>
      <c r="S126" s="317"/>
      <c r="T126" s="317"/>
      <c r="U126" s="317"/>
      <c r="V126" s="317"/>
      <c r="W126" s="317"/>
      <c r="X126" s="317"/>
      <c r="Y126" s="317"/>
      <c r="Z126" s="317"/>
      <c r="AA126" s="317"/>
      <c r="AB126" s="317"/>
      <c r="AC126" s="317"/>
      <c r="AD126" s="317"/>
      <c r="AE126" s="317"/>
      <c r="AF126" s="317"/>
      <c r="AG126" s="317"/>
      <c r="AH126" s="317"/>
      <c r="AI126" s="317"/>
      <c r="AJ126" s="317"/>
      <c r="AK126" s="317"/>
      <c r="AL126" s="317"/>
    </row>
    <row r="127" spans="1:38">
      <c r="A127" s="317"/>
      <c r="B127" s="318" t="s">
        <v>277</v>
      </c>
      <c r="C127" s="320" t="s">
        <v>266</v>
      </c>
      <c r="D127" s="320">
        <v>0.16</v>
      </c>
      <c r="E127" s="321"/>
      <c r="F127" s="321"/>
      <c r="G127" s="321"/>
      <c r="H127" s="321"/>
      <c r="I127" s="321"/>
      <c r="J127" s="317"/>
      <c r="K127" s="317"/>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row>
    <row r="128" spans="1:38">
      <c r="B128" s="318" t="s">
        <v>278</v>
      </c>
      <c r="C128" s="280" t="s">
        <v>266</v>
      </c>
      <c r="D128" s="280">
        <v>0.45</v>
      </c>
      <c r="E128" s="283"/>
      <c r="F128" s="283"/>
      <c r="G128" s="265"/>
      <c r="H128" s="265"/>
      <c r="I128" s="265"/>
    </row>
    <row r="129" spans="2:9">
      <c r="B129" s="318" t="s">
        <v>279</v>
      </c>
      <c r="C129" s="280" t="s">
        <v>266</v>
      </c>
      <c r="D129" s="259">
        <v>0.24</v>
      </c>
      <c r="E129" s="265"/>
      <c r="F129" s="265"/>
      <c r="G129" s="265"/>
      <c r="H129" s="265"/>
      <c r="I129" s="265"/>
    </row>
    <row r="130" spans="2:9">
      <c r="B130" s="318" t="s">
        <v>280</v>
      </c>
      <c r="C130" s="280" t="s">
        <v>266</v>
      </c>
      <c r="D130" s="322">
        <v>1.0246960519456814</v>
      </c>
      <c r="E130" s="265"/>
      <c r="F130" s="265"/>
      <c r="G130" s="265"/>
      <c r="H130" s="265"/>
      <c r="I130" s="265"/>
    </row>
    <row r="131" spans="2:9">
      <c r="B131" s="318" t="s">
        <v>281</v>
      </c>
      <c r="C131" s="280" t="s">
        <v>266</v>
      </c>
      <c r="D131" s="322">
        <v>1.5838261455365095</v>
      </c>
      <c r="E131" s="265"/>
      <c r="F131" s="265"/>
      <c r="G131" s="265"/>
      <c r="H131" s="265"/>
      <c r="I131" s="265"/>
    </row>
    <row r="132" spans="2:9">
      <c r="B132" s="318" t="s">
        <v>282</v>
      </c>
      <c r="C132" s="280" t="s">
        <v>266</v>
      </c>
      <c r="D132" s="322">
        <v>0.21223934113846846</v>
      </c>
      <c r="E132" s="265"/>
      <c r="F132" s="265"/>
      <c r="G132" s="265"/>
      <c r="H132" s="265"/>
      <c r="I132" s="265"/>
    </row>
    <row r="133" spans="2:9">
      <c r="B133" s="318" t="s">
        <v>283</v>
      </c>
      <c r="C133" s="280" t="s">
        <v>266</v>
      </c>
      <c r="D133" s="322">
        <v>0.33882640912889583</v>
      </c>
      <c r="E133" s="265"/>
      <c r="F133" s="265"/>
      <c r="G133" s="265"/>
      <c r="H133" s="265"/>
      <c r="I133" s="265"/>
    </row>
    <row r="134" spans="2:9">
      <c r="B134" s="318" t="s">
        <v>284</v>
      </c>
      <c r="C134" s="280" t="s">
        <v>266</v>
      </c>
      <c r="D134" s="322">
        <v>0.59057325226224422</v>
      </c>
      <c r="E134" s="265"/>
      <c r="F134" s="265"/>
      <c r="G134" s="265"/>
      <c r="H134" s="265"/>
      <c r="I134" s="265"/>
    </row>
    <row r="135" spans="2:9">
      <c r="B135" s="318" t="s">
        <v>285</v>
      </c>
      <c r="C135" s="280" t="s">
        <v>266</v>
      </c>
      <c r="D135" s="322">
        <v>0.36535123582991996</v>
      </c>
      <c r="E135" s="265"/>
      <c r="F135" s="265"/>
      <c r="G135" s="265"/>
      <c r="H135" s="265"/>
      <c r="I135" s="265"/>
    </row>
    <row r="136" spans="2:9">
      <c r="B136" s="318" t="s">
        <v>286</v>
      </c>
      <c r="C136" s="280" t="s">
        <v>266</v>
      </c>
      <c r="D136" s="322">
        <v>0.22444423521571691</v>
      </c>
      <c r="E136" s="265"/>
      <c r="F136" s="265"/>
      <c r="G136" s="265"/>
      <c r="H136" s="265"/>
      <c r="I136" s="265"/>
    </row>
    <row r="137" spans="2:9">
      <c r="B137" s="319" t="s">
        <v>287</v>
      </c>
      <c r="C137" s="280" t="s">
        <v>266</v>
      </c>
      <c r="D137" s="322">
        <v>0.43946570468744445</v>
      </c>
      <c r="E137" s="265"/>
      <c r="F137" s="265"/>
      <c r="G137" s="265"/>
      <c r="H137" s="265"/>
      <c r="I137" s="265"/>
    </row>
    <row r="138" spans="2:9">
      <c r="B138" s="318" t="s">
        <v>288</v>
      </c>
      <c r="C138" s="280" t="s">
        <v>266</v>
      </c>
      <c r="D138" s="322">
        <v>0.49462536632079257</v>
      </c>
      <c r="E138" s="265"/>
      <c r="F138" s="265"/>
      <c r="G138" s="265"/>
      <c r="H138" s="265"/>
      <c r="I138" s="265"/>
    </row>
    <row r="139" spans="2:9">
      <c r="B139" s="318" t="s">
        <v>289</v>
      </c>
      <c r="C139" s="280" t="s">
        <v>266</v>
      </c>
      <c r="D139" s="322">
        <v>0.2287147800527605</v>
      </c>
      <c r="E139" s="265"/>
      <c r="F139" s="265"/>
      <c r="G139" s="265"/>
      <c r="H139" s="265"/>
      <c r="I139" s="265"/>
    </row>
    <row r="140" spans="2:9">
      <c r="B140" s="323" t="s">
        <v>290</v>
      </c>
      <c r="C140" s="280" t="s">
        <v>266</v>
      </c>
      <c r="D140" s="322">
        <v>0.69528983682635803</v>
      </c>
      <c r="E140" s="265"/>
      <c r="F140" s="265"/>
      <c r="G140" s="265"/>
      <c r="H140" s="265"/>
      <c r="I140" s="265"/>
    </row>
    <row r="141" spans="2:9">
      <c r="B141" s="323" t="s">
        <v>291</v>
      </c>
      <c r="C141" s="280" t="s">
        <v>266</v>
      </c>
      <c r="D141" s="322">
        <v>0.47110802450779177</v>
      </c>
      <c r="E141" s="265"/>
      <c r="F141" s="265"/>
      <c r="G141" s="265"/>
      <c r="H141" s="265"/>
      <c r="I141" s="265"/>
    </row>
    <row r="142" spans="2:9">
      <c r="B142" s="324" t="s">
        <v>292</v>
      </c>
      <c r="C142" s="280" t="s">
        <v>266</v>
      </c>
      <c r="D142" s="322">
        <v>0.10538001948708818</v>
      </c>
      <c r="E142" s="265"/>
      <c r="F142" s="265"/>
      <c r="G142" s="265"/>
      <c r="H142" s="265"/>
      <c r="I142" s="265"/>
    </row>
    <row r="143" spans="2:9">
      <c r="B143" s="61" t="s">
        <v>293</v>
      </c>
      <c r="C143" s="280" t="s">
        <v>266</v>
      </c>
      <c r="D143" s="322">
        <v>0.27783407747261807</v>
      </c>
      <c r="E143" s="265"/>
      <c r="F143" s="265"/>
      <c r="G143" s="265"/>
      <c r="H143" s="265"/>
      <c r="I143" s="265"/>
    </row>
    <row r="144" spans="2:9">
      <c r="B144" s="60"/>
      <c r="C144" s="325"/>
      <c r="D144" s="326"/>
    </row>
    <row r="145" spans="2:9" s="278" customFormat="1">
      <c r="B145" s="278" t="s">
        <v>294</v>
      </c>
      <c r="C145" s="279"/>
    </row>
    <row r="146" spans="2:9">
      <c r="B146" s="263" t="s">
        <v>295</v>
      </c>
      <c r="C146" s="259" t="s">
        <v>296</v>
      </c>
      <c r="D146" s="327">
        <v>40075</v>
      </c>
      <c r="E146" s="327">
        <v>40075</v>
      </c>
      <c r="F146" s="327">
        <v>40075</v>
      </c>
      <c r="G146" s="327">
        <v>40075</v>
      </c>
      <c r="H146" s="327"/>
      <c r="I146" s="265"/>
    </row>
    <row r="147" spans="2:9">
      <c r="B147" s="263" t="s">
        <v>227</v>
      </c>
      <c r="C147" s="259" t="s">
        <v>228</v>
      </c>
      <c r="D147" s="291">
        <v>0.17047999999999999</v>
      </c>
      <c r="E147" s="265"/>
      <c r="F147" s="265"/>
      <c r="G147" s="265"/>
      <c r="H147" s="265"/>
      <c r="I147" s="265"/>
    </row>
    <row r="148" spans="2:9">
      <c r="B148" s="263" t="s">
        <v>297</v>
      </c>
      <c r="C148" s="259" t="s">
        <v>296</v>
      </c>
      <c r="D148" s="327">
        <f t="shared" ref="D148:G148" si="1">6626*2</f>
        <v>13252</v>
      </c>
      <c r="E148" s="327">
        <f t="shared" si="1"/>
        <v>13252</v>
      </c>
      <c r="F148" s="327">
        <f t="shared" si="1"/>
        <v>13252</v>
      </c>
      <c r="G148" s="327">
        <f t="shared" si="1"/>
        <v>13252</v>
      </c>
      <c r="H148" s="327"/>
      <c r="I148" s="265"/>
    </row>
    <row r="149" spans="2:9">
      <c r="B149" s="263" t="s">
        <v>298</v>
      </c>
      <c r="C149" s="259" t="s">
        <v>233</v>
      </c>
      <c r="D149" s="328">
        <v>0.19309000000000001</v>
      </c>
      <c r="E149" s="265"/>
      <c r="F149" s="265"/>
      <c r="G149" s="265"/>
      <c r="H149" s="265"/>
      <c r="I149" s="265"/>
    </row>
    <row r="150" spans="2:9">
      <c r="B150" s="263" t="s">
        <v>299</v>
      </c>
      <c r="C150" s="259" t="s">
        <v>167</v>
      </c>
      <c r="D150" s="329">
        <v>10300</v>
      </c>
      <c r="E150" s="265"/>
      <c r="F150" s="265"/>
      <c r="G150" s="265"/>
      <c r="H150" s="265"/>
      <c r="I150" s="265"/>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2281F-9B48-48A1-9C83-016D0D65C36B}">
  <dimension ref="C1:F320"/>
  <sheetViews>
    <sheetView workbookViewId="0">
      <selection activeCell="J38" sqref="J38"/>
    </sheetView>
  </sheetViews>
  <sheetFormatPr defaultRowHeight="12.75"/>
  <sheetData>
    <row r="1" spans="3:6" s="23" customFormat="1"/>
    <row r="2" spans="3:6" s="23" customFormat="1"/>
    <row r="3" spans="3:6" s="23" customFormat="1"/>
    <row r="4" spans="3:6" s="23" customFormat="1"/>
    <row r="5" spans="3:6" s="23" customFormat="1" ht="13.5" thickBot="1"/>
    <row r="6" spans="3:6" s="23" customFormat="1">
      <c r="C6" s="502" t="s">
        <v>300</v>
      </c>
      <c r="D6" s="503"/>
      <c r="E6" s="503"/>
      <c r="F6" s="504"/>
    </row>
    <row r="7" spans="3:6" s="23" customFormat="1">
      <c r="C7" s="505"/>
      <c r="D7" s="506"/>
      <c r="E7" s="506"/>
      <c r="F7" s="507"/>
    </row>
    <row r="8" spans="3:6" s="23" customFormat="1" ht="13.5" thickBot="1">
      <c r="C8" s="508"/>
      <c r="D8" s="509"/>
      <c r="E8" s="509"/>
      <c r="F8" s="510"/>
    </row>
    <row r="9" spans="3:6" s="23" customFormat="1"/>
    <row r="10" spans="3:6" s="23" customFormat="1"/>
    <row r="11" spans="3:6" s="23" customFormat="1"/>
    <row r="12" spans="3:6" s="23" customFormat="1"/>
    <row r="13" spans="3:6" s="23" customFormat="1"/>
    <row r="14" spans="3:6" s="23" customFormat="1"/>
    <row r="15" spans="3:6" s="23" customFormat="1"/>
    <row r="16" spans="3:6" s="23" customFormat="1"/>
    <row r="17" s="23" customFormat="1"/>
    <row r="18" s="23" customFormat="1"/>
    <row r="19" s="23" customFormat="1"/>
    <row r="20" s="23" customFormat="1"/>
    <row r="21" s="23" customFormat="1"/>
    <row r="22" s="23" customFormat="1"/>
    <row r="23" s="23" customFormat="1"/>
    <row r="24" s="23" customFormat="1"/>
    <row r="25" s="23" customFormat="1"/>
    <row r="26" s="23" customFormat="1"/>
    <row r="27" s="23" customFormat="1"/>
    <row r="28" s="23" customFormat="1"/>
    <row r="29" s="23" customFormat="1"/>
    <row r="30" s="23" customFormat="1"/>
    <row r="31" s="23" customFormat="1"/>
    <row r="32"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23" customFormat="1"/>
    <row r="66" s="23" customFormat="1"/>
    <row r="67" s="23" customFormat="1"/>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23" customFormat="1"/>
    <row r="98" s="23" customFormat="1"/>
    <row r="99" s="23" customFormat="1"/>
    <row r="100" s="23" customFormat="1"/>
    <row r="101" s="23" customFormat="1"/>
    <row r="102" s="23" customFormat="1"/>
    <row r="103" s="23" customFormat="1"/>
    <row r="104" s="23" customFormat="1"/>
    <row r="105" s="23" customFormat="1"/>
    <row r="106" s="23" customFormat="1"/>
    <row r="107" s="23" customFormat="1"/>
    <row r="108" s="23" customFormat="1"/>
    <row r="109" s="23" customFormat="1"/>
    <row r="110" s="23" customFormat="1"/>
    <row r="111" s="23" customFormat="1"/>
    <row r="112" s="23" customFormat="1"/>
    <row r="113" s="23" customFormat="1"/>
    <row r="114" s="23" customFormat="1"/>
    <row r="115" s="23" customFormat="1"/>
    <row r="116" s="23" customFormat="1"/>
    <row r="117" s="23" customFormat="1"/>
    <row r="118" s="23" customFormat="1"/>
    <row r="119" s="23" customFormat="1"/>
    <row r="120" s="23" customFormat="1"/>
    <row r="121" s="23" customFormat="1"/>
    <row r="122" s="23" customFormat="1"/>
    <row r="123" s="23" customFormat="1"/>
    <row r="124" s="23" customFormat="1"/>
    <row r="125" s="23" customFormat="1"/>
    <row r="126" s="23" customFormat="1"/>
    <row r="127" s="23" customFormat="1"/>
    <row r="128" s="23" customFormat="1"/>
    <row r="129" s="23" customFormat="1"/>
    <row r="130" s="23" customFormat="1"/>
    <row r="131" s="23" customFormat="1"/>
    <row r="132" s="23" customFormat="1"/>
    <row r="133" s="23" customFormat="1"/>
    <row r="134" s="23" customFormat="1"/>
    <row r="135" s="23" customFormat="1"/>
    <row r="136" s="23" customFormat="1"/>
    <row r="137" s="23" customFormat="1"/>
    <row r="138" s="23" customFormat="1"/>
    <row r="139" s="23" customFormat="1"/>
    <row r="140" s="23" customFormat="1"/>
    <row r="141" s="23" customFormat="1"/>
    <row r="142" s="23" customFormat="1"/>
    <row r="143" s="23" customFormat="1"/>
    <row r="144" s="23" customFormat="1"/>
    <row r="145" s="23" customFormat="1"/>
    <row r="146" s="23" customFormat="1"/>
    <row r="147" s="23" customFormat="1"/>
    <row r="148" s="23" customFormat="1"/>
    <row r="149" s="23" customFormat="1"/>
    <row r="150" s="23" customFormat="1"/>
    <row r="151" s="23" customFormat="1"/>
    <row r="152" s="23" customFormat="1"/>
    <row r="153" s="23" customFormat="1"/>
    <row r="154" s="23" customFormat="1"/>
    <row r="155" s="23" customFormat="1"/>
    <row r="156" s="23" customFormat="1"/>
    <row r="157" s="23" customFormat="1"/>
    <row r="158" s="23" customFormat="1"/>
    <row r="159" s="23" customFormat="1"/>
    <row r="160" s="23" customFormat="1"/>
    <row r="161" s="23" customFormat="1"/>
    <row r="162" s="23" customFormat="1"/>
    <row r="163" s="23" customFormat="1"/>
    <row r="164" s="23" customFormat="1"/>
    <row r="165" s="23" customFormat="1"/>
    <row r="166" s="23" customFormat="1"/>
    <row r="167" s="23" customFormat="1"/>
    <row r="168" s="23" customFormat="1"/>
    <row r="169" s="23" customFormat="1"/>
    <row r="170" s="23" customFormat="1"/>
    <row r="171" s="23" customFormat="1"/>
    <row r="172" s="23" customFormat="1"/>
    <row r="173" s="23" customFormat="1"/>
    <row r="174" s="23" customFormat="1"/>
    <row r="175" s="23" customFormat="1"/>
    <row r="176" s="23" customFormat="1"/>
    <row r="177" s="23" customFormat="1"/>
    <row r="178" s="23" customFormat="1"/>
    <row r="179" s="23" customFormat="1"/>
    <row r="180" s="23" customFormat="1"/>
    <row r="181" s="23" customFormat="1"/>
    <row r="182" s="23" customFormat="1"/>
    <row r="183" s="23" customFormat="1"/>
    <row r="184" s="23" customFormat="1"/>
    <row r="185" s="23" customFormat="1"/>
    <row r="186" s="23" customFormat="1"/>
    <row r="187" s="23" customFormat="1"/>
    <row r="188" s="23" customFormat="1"/>
    <row r="189" s="23" customFormat="1"/>
    <row r="190" s="23" customFormat="1"/>
    <row r="191" s="23" customFormat="1"/>
    <row r="192" s="23" customFormat="1"/>
    <row r="193" s="23" customFormat="1"/>
    <row r="194" s="23" customFormat="1"/>
    <row r="195" s="23" customFormat="1"/>
    <row r="196" s="23" customFormat="1"/>
    <row r="197" s="23" customFormat="1"/>
    <row r="198" s="23" customFormat="1"/>
    <row r="199" s="23" customFormat="1"/>
    <row r="200" s="23" customFormat="1"/>
    <row r="201" s="23" customFormat="1"/>
    <row r="202" s="23" customFormat="1"/>
    <row r="203" s="23" customFormat="1"/>
    <row r="204" s="23" customFormat="1"/>
    <row r="205" s="23" customFormat="1"/>
    <row r="206" s="23" customFormat="1"/>
    <row r="207" s="23" customFormat="1"/>
    <row r="208" s="23" customFormat="1"/>
    <row r="209" s="23" customFormat="1"/>
    <row r="210" s="23" customFormat="1"/>
    <row r="211" s="23" customFormat="1"/>
    <row r="212" s="23" customFormat="1"/>
    <row r="213" s="23" customFormat="1"/>
    <row r="214" s="23" customFormat="1"/>
    <row r="215" s="23" customFormat="1"/>
    <row r="216" s="23" customFormat="1"/>
    <row r="217" s="23" customFormat="1"/>
    <row r="218" s="23" customFormat="1"/>
    <row r="219" s="23" customFormat="1"/>
    <row r="220" s="23" customFormat="1"/>
    <row r="221" s="23" customFormat="1"/>
    <row r="222" s="23" customFormat="1"/>
    <row r="223" s="23" customFormat="1"/>
    <row r="224"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row r="237" s="23" customFormat="1"/>
    <row r="238" s="23" customFormat="1"/>
    <row r="239" s="23" customFormat="1"/>
    <row r="240" s="23" customFormat="1"/>
    <row r="241" s="23" customFormat="1"/>
    <row r="242" s="23" customFormat="1"/>
    <row r="243" s="23" customFormat="1"/>
    <row r="244" s="23" customFormat="1"/>
    <row r="245" s="23" customFormat="1"/>
    <row r="246" s="23" customFormat="1"/>
    <row r="247" s="23" customFormat="1"/>
    <row r="248" s="23" customFormat="1"/>
    <row r="249" s="23" customFormat="1"/>
    <row r="250" s="23" customFormat="1"/>
    <row r="251" s="23" customFormat="1"/>
    <row r="252" s="23" customFormat="1"/>
    <row r="253" s="23" customFormat="1"/>
    <row r="254" s="23" customFormat="1"/>
    <row r="255" s="23" customFormat="1"/>
    <row r="256" s="23" customFormat="1"/>
    <row r="257" s="23" customFormat="1"/>
    <row r="258" s="23" customFormat="1"/>
    <row r="259" s="23" customFormat="1"/>
    <row r="260" s="23" customFormat="1"/>
    <row r="261" s="23" customFormat="1"/>
    <row r="262" s="23" customFormat="1"/>
    <row r="263" s="23" customFormat="1"/>
    <row r="264" s="23" customFormat="1"/>
    <row r="265" s="23" customFormat="1"/>
    <row r="266" s="23" customFormat="1"/>
    <row r="267" s="23" customFormat="1"/>
    <row r="268" s="23" customFormat="1"/>
    <row r="269" s="23" customFormat="1"/>
    <row r="270" s="23" customFormat="1"/>
    <row r="271" s="23" customFormat="1"/>
    <row r="272" s="23" customFormat="1"/>
    <row r="273" s="23" customFormat="1"/>
    <row r="274" s="23" customFormat="1"/>
    <row r="275" s="23" customFormat="1"/>
    <row r="276" s="23" customFormat="1"/>
    <row r="277" s="23" customFormat="1"/>
    <row r="278" s="23" customFormat="1"/>
    <row r="279" s="23" customFormat="1"/>
    <row r="280" s="23" customFormat="1"/>
    <row r="281" s="23" customFormat="1"/>
    <row r="282" s="23" customFormat="1"/>
    <row r="283" s="23" customFormat="1"/>
    <row r="284" s="23" customFormat="1"/>
    <row r="285" s="23" customFormat="1"/>
    <row r="286" s="23" customFormat="1"/>
    <row r="287" s="23" customFormat="1"/>
    <row r="288" s="23" customFormat="1"/>
    <row r="289" s="23" customFormat="1"/>
    <row r="290" s="23" customFormat="1"/>
    <row r="291" s="23" customFormat="1"/>
    <row r="292" s="23" customFormat="1"/>
    <row r="293" s="23" customFormat="1"/>
    <row r="294" s="23" customFormat="1"/>
    <row r="295" s="23" customFormat="1"/>
    <row r="296" s="23" customFormat="1"/>
    <row r="297" s="23" customFormat="1"/>
    <row r="298" s="23" customFormat="1"/>
    <row r="299" s="23" customFormat="1"/>
    <row r="300" s="23" customFormat="1"/>
    <row r="301" s="23" customFormat="1"/>
    <row r="302" s="23" customFormat="1"/>
    <row r="303" s="23" customFormat="1"/>
    <row r="304" s="23" customFormat="1"/>
    <row r="305" s="23" customFormat="1"/>
    <row r="306" s="23" customFormat="1"/>
    <row r="307" s="23" customFormat="1"/>
    <row r="308" s="23" customFormat="1"/>
    <row r="309" s="23" customFormat="1"/>
    <row r="310" s="23" customFormat="1"/>
    <row r="311" s="23" customFormat="1"/>
    <row r="312" s="23" customFormat="1"/>
    <row r="313" s="23" customFormat="1"/>
    <row r="314" s="23" customFormat="1"/>
    <row r="315" s="23" customFormat="1"/>
    <row r="316" s="23" customFormat="1"/>
    <row r="317" s="23" customFormat="1"/>
    <row r="318" s="23" customFormat="1"/>
    <row r="319" s="23" customFormat="1"/>
    <row r="320" s="23" customFormat="1"/>
  </sheetData>
  <mergeCells count="1">
    <mergeCell ref="C6:F8"/>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51681-DBFD-4A6A-9186-AF375B16159F}">
  <sheetPr>
    <tabColor theme="8" tint="0.39997558519241921"/>
  </sheetPr>
  <dimension ref="A1:M108"/>
  <sheetViews>
    <sheetView topLeftCell="B1" workbookViewId="0">
      <selection activeCell="B32" sqref="B32"/>
    </sheetView>
  </sheetViews>
  <sheetFormatPr defaultRowHeight="12.75"/>
  <cols>
    <col min="1" max="1" width="3" customWidth="1"/>
    <col min="2" max="2" width="26.42578125" customWidth="1"/>
    <col min="3" max="3" width="10.85546875" customWidth="1"/>
    <col min="4" max="4" width="9.5703125" customWidth="1"/>
    <col min="9" max="9" width="16.7109375" customWidth="1"/>
    <col min="10" max="10" width="18.5703125" customWidth="1"/>
    <col min="11" max="11" width="74.85546875" customWidth="1"/>
    <col min="12" max="12" width="12" customWidth="1"/>
    <col min="13" max="13" width="13" customWidth="1"/>
  </cols>
  <sheetData>
    <row r="1" spans="1:13" s="103" customFormat="1" ht="15.75">
      <c r="A1" s="102" t="s">
        <v>11</v>
      </c>
    </row>
    <row r="2" spans="1:13" s="104" customFormat="1">
      <c r="B2" s="105" t="s">
        <v>301</v>
      </c>
    </row>
    <row r="3" spans="1:13" s="63" customFormat="1" ht="31.5" customHeight="1">
      <c r="B3" s="511" t="s">
        <v>302</v>
      </c>
      <c r="C3" s="511"/>
      <c r="D3" s="511"/>
      <c r="E3" s="511"/>
      <c r="F3" s="511"/>
      <c r="G3" s="511"/>
      <c r="H3" s="511"/>
      <c r="I3" s="511"/>
      <c r="J3" s="511"/>
      <c r="K3" s="511"/>
    </row>
    <row r="4" spans="1:13" s="63" customFormat="1">
      <c r="B4" s="106"/>
      <c r="M4" s="87" t="s">
        <v>303</v>
      </c>
    </row>
    <row r="5" spans="1:13" s="63" customFormat="1">
      <c r="B5" s="107"/>
      <c r="C5" s="108" t="s">
        <v>53</v>
      </c>
      <c r="D5" s="75">
        <v>2022</v>
      </c>
      <c r="E5" s="75">
        <v>2023</v>
      </c>
      <c r="F5" s="75">
        <v>2024</v>
      </c>
      <c r="G5" s="75">
        <v>2025</v>
      </c>
      <c r="H5" s="75">
        <v>2026</v>
      </c>
      <c r="I5" s="75" t="s">
        <v>304</v>
      </c>
      <c r="J5" s="75" t="s">
        <v>305</v>
      </c>
      <c r="K5" s="109" t="s">
        <v>54</v>
      </c>
      <c r="M5" s="87" t="s">
        <v>306</v>
      </c>
    </row>
    <row r="6" spans="1:13" s="63" customFormat="1">
      <c r="B6" s="110" t="s">
        <v>307</v>
      </c>
      <c r="C6" s="111"/>
      <c r="D6" s="111"/>
      <c r="E6" s="111"/>
      <c r="F6" s="111"/>
      <c r="G6" s="111"/>
      <c r="H6" s="111"/>
      <c r="I6" s="111"/>
      <c r="J6" s="111"/>
      <c r="K6" s="112"/>
      <c r="M6" s="85" t="s">
        <v>308</v>
      </c>
    </row>
    <row r="7" spans="1:13" s="63" customFormat="1">
      <c r="B7" s="73" t="s">
        <v>309</v>
      </c>
      <c r="C7" s="223" t="s">
        <v>310</v>
      </c>
      <c r="D7" s="21"/>
      <c r="E7" s="16"/>
      <c r="F7" s="16"/>
      <c r="G7" s="16"/>
      <c r="H7" s="217"/>
      <c r="I7" s="217"/>
      <c r="J7" s="217"/>
      <c r="K7" s="113"/>
      <c r="M7" s="86" t="s">
        <v>311</v>
      </c>
    </row>
    <row r="8" spans="1:13" s="63" customFormat="1">
      <c r="B8" s="73" t="s">
        <v>62</v>
      </c>
      <c r="C8" s="224" t="s">
        <v>310</v>
      </c>
      <c r="D8" s="21"/>
      <c r="E8" s="16"/>
      <c r="F8" s="16"/>
      <c r="G8" s="16"/>
      <c r="H8" s="217"/>
      <c r="I8" s="217"/>
      <c r="J8" s="217"/>
      <c r="K8" s="113"/>
    </row>
    <row r="9" spans="1:13" s="63" customFormat="1">
      <c r="B9" s="110" t="s">
        <v>312</v>
      </c>
      <c r="C9" s="111"/>
      <c r="D9" s="111"/>
      <c r="E9" s="111"/>
      <c r="F9" s="111"/>
      <c r="G9" s="111"/>
      <c r="H9" s="111"/>
      <c r="I9" s="111"/>
      <c r="J9" s="111"/>
      <c r="K9" s="112"/>
    </row>
    <row r="10" spans="1:13" s="63" customFormat="1">
      <c r="B10" s="73" t="s">
        <v>309</v>
      </c>
      <c r="C10" s="223" t="s">
        <v>310</v>
      </c>
      <c r="D10" s="21"/>
      <c r="E10" s="16"/>
      <c r="F10" s="16"/>
      <c r="G10" s="16"/>
      <c r="H10" s="217"/>
      <c r="I10" s="217"/>
      <c r="J10" s="217"/>
      <c r="K10" s="113"/>
    </row>
    <row r="11" spans="1:13" s="63" customFormat="1">
      <c r="B11" s="73" t="s">
        <v>62</v>
      </c>
      <c r="C11" s="224" t="s">
        <v>310</v>
      </c>
      <c r="D11" s="21"/>
      <c r="E11" s="16"/>
      <c r="F11" s="16"/>
      <c r="G11" s="16"/>
      <c r="H11" s="217"/>
      <c r="I11" s="217"/>
      <c r="J11" s="217"/>
      <c r="K11" s="113"/>
    </row>
    <row r="12" spans="1:13" s="63" customFormat="1">
      <c r="B12" s="114" t="s">
        <v>313</v>
      </c>
    </row>
    <row r="13" spans="1:13" s="63" customFormat="1">
      <c r="B13" s="116"/>
      <c r="C13" s="117"/>
      <c r="E13" s="115"/>
      <c r="L13" s="106"/>
    </row>
    <row r="14" spans="1:13" s="104" customFormat="1">
      <c r="B14" s="105" t="s">
        <v>314</v>
      </c>
    </row>
    <row r="15" spans="1:13" s="63" customFormat="1">
      <c r="B15" s="101" t="s">
        <v>315</v>
      </c>
    </row>
    <row r="16" spans="1:13" s="63" customFormat="1">
      <c r="B16" s="106"/>
    </row>
    <row r="17" spans="2:11" s="63" customFormat="1">
      <c r="B17" s="107"/>
      <c r="C17" s="108" t="s">
        <v>53</v>
      </c>
      <c r="D17" s="75">
        <v>2022</v>
      </c>
      <c r="E17" s="75">
        <v>2023</v>
      </c>
      <c r="F17" s="75">
        <v>2024</v>
      </c>
      <c r="G17" s="75">
        <v>2025</v>
      </c>
      <c r="H17" s="75">
        <v>2026</v>
      </c>
      <c r="I17" s="75" t="s">
        <v>304</v>
      </c>
      <c r="J17" s="75" t="s">
        <v>305</v>
      </c>
      <c r="K17" s="109" t="s">
        <v>54</v>
      </c>
    </row>
    <row r="18" spans="2:11" s="63" customFormat="1">
      <c r="B18" s="110" t="s">
        <v>316</v>
      </c>
      <c r="C18" s="111"/>
      <c r="D18" s="111"/>
      <c r="E18" s="111"/>
      <c r="F18" s="111"/>
      <c r="G18" s="111"/>
      <c r="H18" s="111"/>
      <c r="I18" s="111"/>
      <c r="J18" s="111"/>
      <c r="K18" s="112"/>
    </row>
    <row r="19" spans="2:11" s="63" customFormat="1">
      <c r="B19" s="73" t="s">
        <v>309</v>
      </c>
      <c r="C19" s="224" t="s">
        <v>310</v>
      </c>
      <c r="D19" s="16"/>
      <c r="E19" s="16"/>
      <c r="F19" s="16"/>
      <c r="G19" s="16"/>
      <c r="H19" s="217"/>
      <c r="I19" s="217"/>
      <c r="J19" s="217"/>
      <c r="K19" s="113"/>
    </row>
    <row r="20" spans="2:11" s="63" customFormat="1">
      <c r="B20" s="73" t="s">
        <v>62</v>
      </c>
      <c r="C20" s="224" t="s">
        <v>310</v>
      </c>
      <c r="D20" s="16"/>
      <c r="E20" s="16"/>
      <c r="F20" s="16"/>
      <c r="G20" s="16"/>
      <c r="H20" s="217"/>
      <c r="I20" s="217"/>
      <c r="J20" s="217"/>
      <c r="K20" s="113"/>
    </row>
    <row r="21" spans="2:11" s="63" customFormat="1">
      <c r="B21" s="73" t="s">
        <v>317</v>
      </c>
      <c r="C21" s="224" t="s">
        <v>310</v>
      </c>
      <c r="D21" s="16"/>
      <c r="E21" s="16"/>
      <c r="F21" s="16"/>
      <c r="G21" s="16"/>
      <c r="H21" s="217"/>
      <c r="I21" s="217"/>
      <c r="J21" s="217"/>
      <c r="K21" s="113"/>
    </row>
    <row r="22" spans="2:11" s="63" customFormat="1">
      <c r="B22" s="50" t="s">
        <v>318</v>
      </c>
      <c r="C22" s="224" t="s">
        <v>260</v>
      </c>
      <c r="D22" s="16"/>
      <c r="E22" s="16"/>
      <c r="F22" s="16"/>
      <c r="G22" s="16"/>
      <c r="H22" s="16"/>
      <c r="I22" s="16"/>
      <c r="J22" s="16"/>
      <c r="K22" s="17"/>
    </row>
    <row r="23" spans="2:11" s="63" customFormat="1">
      <c r="B23" s="50" t="s">
        <v>319</v>
      </c>
      <c r="C23" s="224" t="s">
        <v>260</v>
      </c>
      <c r="D23" s="16"/>
      <c r="E23" s="16"/>
      <c r="F23" s="16"/>
      <c r="G23" s="16"/>
      <c r="H23" s="16"/>
      <c r="I23" s="16"/>
      <c r="J23" s="16"/>
      <c r="K23" s="17"/>
    </row>
    <row r="24" spans="2:11" s="63" customFormat="1">
      <c r="B24" s="114" t="s">
        <v>320</v>
      </c>
    </row>
    <row r="25" spans="2:11" s="63" customFormat="1"/>
    <row r="26" spans="2:11" s="104" customFormat="1">
      <c r="B26" s="105" t="s">
        <v>321</v>
      </c>
    </row>
    <row r="27" spans="2:11" s="63" customFormat="1">
      <c r="B27" s="101" t="s">
        <v>322</v>
      </c>
    </row>
    <row r="28" spans="2:11" s="63" customFormat="1">
      <c r="B28" s="106"/>
    </row>
    <row r="29" spans="2:11" s="63" customFormat="1">
      <c r="B29" s="107"/>
      <c r="C29" s="108" t="s">
        <v>53</v>
      </c>
      <c r="D29" s="75">
        <v>2022</v>
      </c>
      <c r="E29" s="75">
        <v>2023</v>
      </c>
      <c r="F29" s="75">
        <v>2024</v>
      </c>
      <c r="G29" s="75">
        <v>2025</v>
      </c>
      <c r="H29" s="75">
        <v>2026</v>
      </c>
      <c r="I29" s="75" t="s">
        <v>304</v>
      </c>
      <c r="J29" s="75" t="s">
        <v>305</v>
      </c>
      <c r="K29" s="109" t="s">
        <v>54</v>
      </c>
    </row>
    <row r="30" spans="2:11" s="63" customFormat="1">
      <c r="B30" s="110" t="s">
        <v>323</v>
      </c>
      <c r="C30" s="111"/>
      <c r="D30" s="111"/>
      <c r="E30" s="111"/>
      <c r="F30" s="111"/>
      <c r="G30" s="111"/>
      <c r="H30" s="111"/>
      <c r="I30" s="111"/>
      <c r="J30" s="111"/>
      <c r="K30" s="112"/>
    </row>
    <row r="31" spans="2:11" s="63" customFormat="1">
      <c r="B31" s="73" t="s">
        <v>324</v>
      </c>
      <c r="C31" s="223" t="s">
        <v>260</v>
      </c>
      <c r="D31" s="21"/>
      <c r="E31" s="16"/>
      <c r="F31" s="16"/>
      <c r="G31" s="16"/>
      <c r="H31" s="217"/>
      <c r="I31" s="217"/>
      <c r="J31" s="217"/>
      <c r="K31" s="113"/>
    </row>
    <row r="32" spans="2:11" s="63" customFormat="1">
      <c r="B32" s="114" t="s">
        <v>320</v>
      </c>
    </row>
    <row r="33" spans="2:4" s="63" customFormat="1">
      <c r="B33" s="106"/>
      <c r="D33" s="106"/>
    </row>
    <row r="34" spans="2:4" s="63" customFormat="1">
      <c r="D34" s="106"/>
    </row>
    <row r="35" spans="2:4" s="63" customFormat="1"/>
    <row r="36" spans="2:4" s="63" customFormat="1"/>
    <row r="37" spans="2:4" s="63" customFormat="1"/>
    <row r="38" spans="2:4" s="63" customFormat="1"/>
    <row r="39" spans="2:4" s="63" customFormat="1"/>
    <row r="40" spans="2:4" s="63" customFormat="1"/>
    <row r="41" spans="2:4" s="63" customFormat="1"/>
    <row r="42" spans="2:4" s="63" customFormat="1"/>
    <row r="43" spans="2:4" s="63" customFormat="1"/>
    <row r="44" spans="2:4" s="63" customFormat="1"/>
    <row r="45" spans="2:4" s="63" customFormat="1"/>
    <row r="46" spans="2:4" s="63" customFormat="1"/>
    <row r="47" spans="2:4" s="63" customFormat="1"/>
    <row r="48" spans="2:4" s="63" customFormat="1"/>
    <row r="49" s="63" customFormat="1"/>
    <row r="50" s="63" customFormat="1"/>
    <row r="51" s="63" customFormat="1"/>
    <row r="52" s="63" customFormat="1"/>
    <row r="53" s="63" customFormat="1"/>
    <row r="54" s="63" customFormat="1"/>
    <row r="55" s="63" customFormat="1"/>
    <row r="56" s="63" customFormat="1"/>
    <row r="57" s="63" customFormat="1"/>
    <row r="58" s="63" customFormat="1"/>
    <row r="59" s="63" customFormat="1"/>
    <row r="60" s="63" customFormat="1"/>
    <row r="61" s="63" customFormat="1"/>
    <row r="62" s="63" customFormat="1"/>
    <row r="63" s="63" customFormat="1"/>
    <row r="64" s="63" customFormat="1"/>
    <row r="65" s="63" customFormat="1"/>
    <row r="66" s="63" customFormat="1"/>
    <row r="67" s="63" customFormat="1"/>
    <row r="68" s="63" customFormat="1"/>
    <row r="69" s="63" customFormat="1"/>
    <row r="70" s="63" customFormat="1"/>
    <row r="71" s="63" customFormat="1"/>
    <row r="72" s="63" customFormat="1"/>
    <row r="73" s="63" customFormat="1"/>
    <row r="74" s="63" customFormat="1"/>
    <row r="75" s="63" customFormat="1"/>
    <row r="76" s="63" customFormat="1"/>
    <row r="77" s="63" customFormat="1"/>
    <row r="78" s="63" customFormat="1"/>
    <row r="79" s="63" customFormat="1"/>
    <row r="80" s="63" customFormat="1"/>
    <row r="81" s="63" customFormat="1"/>
    <row r="82" s="63" customFormat="1"/>
    <row r="83" s="63" customFormat="1"/>
    <row r="84" s="63" customFormat="1"/>
    <row r="85" s="63" customFormat="1"/>
    <row r="86" s="63" customFormat="1"/>
    <row r="87" s="63" customFormat="1"/>
    <row r="88" s="63" customFormat="1"/>
    <row r="89" s="63" customFormat="1"/>
    <row r="90" s="63" customFormat="1"/>
    <row r="91" s="63" customFormat="1"/>
    <row r="92" s="63" customFormat="1"/>
    <row r="93" s="63" customFormat="1"/>
    <row r="94" s="63" customFormat="1"/>
    <row r="95" s="63" customFormat="1"/>
    <row r="96" s="63" customFormat="1"/>
    <row r="97" s="63" customFormat="1"/>
    <row r="98" s="63" customFormat="1"/>
    <row r="99" s="63" customFormat="1"/>
    <row r="100" s="63" customFormat="1"/>
    <row r="101" s="63" customFormat="1"/>
    <row r="102" s="63" customFormat="1"/>
    <row r="103" s="63" customFormat="1"/>
    <row r="104" s="63" customFormat="1"/>
    <row r="105" s="63" customFormat="1"/>
    <row r="106" s="63" customFormat="1"/>
    <row r="107" s="63" customFormat="1"/>
    <row r="108" s="63" customFormat="1"/>
  </sheetData>
  <mergeCells count="1">
    <mergeCell ref="B3:K3"/>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D4226-BC73-4B60-8B0B-5A1D2941410C}">
  <sheetPr>
    <tabColor theme="9" tint="0.39997558519241921"/>
  </sheetPr>
  <dimension ref="A1:M60"/>
  <sheetViews>
    <sheetView workbookViewId="0">
      <selection activeCell="F36" sqref="F36"/>
    </sheetView>
  </sheetViews>
  <sheetFormatPr defaultColWidth="9.140625" defaultRowHeight="12.75"/>
  <cols>
    <col min="1" max="1" width="4.42578125" style="63" customWidth="1"/>
    <col min="2" max="2" width="59.140625" style="63" customWidth="1"/>
    <col min="3" max="3" width="8.85546875" style="63" customWidth="1"/>
    <col min="4" max="4" width="21.140625" style="63" customWidth="1"/>
    <col min="5" max="5" width="14.140625" style="63" customWidth="1"/>
    <col min="6" max="6" width="14.5703125" style="63" customWidth="1"/>
    <col min="7" max="7" width="15.5703125" style="63" customWidth="1"/>
    <col min="8" max="8" width="13.85546875" style="63" customWidth="1"/>
    <col min="9" max="10" width="19.140625" style="63" customWidth="1"/>
    <col min="11" max="11" width="54.5703125" style="63" customWidth="1"/>
    <col min="12" max="12" width="10.85546875" style="63" customWidth="1"/>
    <col min="13" max="13" width="14.42578125" style="63" customWidth="1"/>
    <col min="14" max="14" width="11.5703125" style="63" customWidth="1"/>
    <col min="15" max="15" width="21.140625" style="63" customWidth="1"/>
    <col min="16" max="16" width="10.5703125" style="63" customWidth="1"/>
    <col min="17" max="17" width="10.85546875" style="63" customWidth="1"/>
    <col min="18" max="19" width="10.5703125" style="63" customWidth="1"/>
    <col min="20" max="20" width="12.42578125" style="63" customWidth="1"/>
    <col min="21" max="21" width="11.42578125" style="63" customWidth="1"/>
    <col min="22" max="22" width="10.5703125" style="63" customWidth="1"/>
    <col min="23" max="23" width="9.140625" style="63"/>
    <col min="24" max="24" width="11.42578125" style="63" customWidth="1"/>
    <col min="25" max="28" width="9.140625" style="63"/>
    <col min="29" max="29" width="10.5703125" style="63" customWidth="1"/>
    <col min="30" max="30" width="10.42578125" style="63" customWidth="1"/>
    <col min="31" max="16384" width="9.140625" style="63"/>
  </cols>
  <sheetData>
    <row r="1" spans="1:13" s="119" customFormat="1" ht="15.75">
      <c r="A1" s="118" t="s">
        <v>13</v>
      </c>
      <c r="B1" s="118"/>
    </row>
    <row r="2" spans="1:13" s="122" customFormat="1" ht="15.75">
      <c r="A2" s="120" t="s">
        <v>325</v>
      </c>
      <c r="B2" s="121"/>
    </row>
    <row r="3" spans="1:13" ht="29.25" customHeight="1">
      <c r="B3" s="512" t="s">
        <v>326</v>
      </c>
      <c r="C3" s="512"/>
      <c r="D3" s="512"/>
      <c r="E3" s="512"/>
      <c r="F3" s="512"/>
      <c r="G3" s="512"/>
      <c r="H3" s="512"/>
      <c r="I3" s="512"/>
      <c r="J3" s="512"/>
      <c r="K3" s="512"/>
    </row>
    <row r="4" spans="1:13">
      <c r="B4" s="101"/>
      <c r="M4" s="87" t="s">
        <v>303</v>
      </c>
    </row>
    <row r="5" spans="1:13">
      <c r="B5" s="46"/>
      <c r="C5" s="108" t="s">
        <v>53</v>
      </c>
      <c r="D5" s="75">
        <v>2022</v>
      </c>
      <c r="E5" s="75">
        <v>2023</v>
      </c>
      <c r="F5" s="75">
        <v>2024</v>
      </c>
      <c r="G5" s="75">
        <v>2025</v>
      </c>
      <c r="H5" s="75">
        <v>2026</v>
      </c>
      <c r="I5" s="75" t="s">
        <v>304</v>
      </c>
      <c r="J5" s="75" t="s">
        <v>305</v>
      </c>
      <c r="K5" s="109" t="s">
        <v>54</v>
      </c>
      <c r="M5" s="87" t="s">
        <v>306</v>
      </c>
    </row>
    <row r="6" spans="1:13">
      <c r="B6" s="123" t="s">
        <v>70</v>
      </c>
      <c r="C6" s="124"/>
      <c r="D6" s="124"/>
      <c r="E6" s="124"/>
      <c r="F6" s="124"/>
      <c r="G6" s="124"/>
      <c r="H6" s="124"/>
      <c r="I6" s="124"/>
      <c r="J6" s="124"/>
      <c r="K6" s="125"/>
      <c r="M6" s="85" t="s">
        <v>308</v>
      </c>
    </row>
    <row r="7" spans="1:13">
      <c r="A7" s="106"/>
      <c r="B7" s="516" t="s">
        <v>327</v>
      </c>
      <c r="C7" s="514"/>
      <c r="D7" s="514"/>
      <c r="E7" s="514"/>
      <c r="F7" s="514"/>
      <c r="G7" s="514"/>
      <c r="H7" s="514"/>
      <c r="I7" s="514"/>
      <c r="J7" s="514"/>
      <c r="K7" s="515"/>
      <c r="M7" s="86" t="s">
        <v>311</v>
      </c>
    </row>
    <row r="8" spans="1:13">
      <c r="B8" s="126" t="s">
        <v>328</v>
      </c>
      <c r="C8" s="50"/>
      <c r="D8" s="50"/>
      <c r="E8" s="50"/>
      <c r="F8" s="50"/>
      <c r="G8" s="50"/>
      <c r="H8" s="50"/>
      <c r="I8" s="50"/>
      <c r="J8" s="50"/>
      <c r="K8" s="50"/>
    </row>
    <row r="9" spans="1:13">
      <c r="B9" s="126" t="s">
        <v>329</v>
      </c>
      <c r="C9" s="50"/>
      <c r="D9" s="50"/>
      <c r="E9" s="50"/>
      <c r="F9" s="50"/>
      <c r="G9" s="50"/>
      <c r="H9" s="50"/>
      <c r="I9" s="50"/>
      <c r="J9" s="50"/>
      <c r="K9" s="50"/>
    </row>
    <row r="10" spans="1:13">
      <c r="B10" s="126" t="s">
        <v>330</v>
      </c>
      <c r="C10" s="50"/>
      <c r="D10" s="50"/>
      <c r="E10" s="50"/>
      <c r="F10" s="50"/>
      <c r="G10" s="50"/>
      <c r="H10" s="50"/>
      <c r="I10" s="50"/>
      <c r="J10" s="50"/>
      <c r="K10" s="50"/>
    </row>
    <row r="11" spans="1:13">
      <c r="B11" s="126" t="s">
        <v>331</v>
      </c>
      <c r="C11" s="127" t="s">
        <v>332</v>
      </c>
      <c r="D11" s="140"/>
      <c r="E11" s="127"/>
      <c r="F11" s="127"/>
      <c r="G11" s="127"/>
      <c r="H11" s="127"/>
      <c r="I11" s="127"/>
      <c r="J11" s="127"/>
      <c r="K11" s="127"/>
    </row>
    <row r="12" spans="1:13">
      <c r="B12" s="126" t="s">
        <v>333</v>
      </c>
      <c r="C12" s="127" t="s">
        <v>161</v>
      </c>
      <c r="D12" s="140"/>
      <c r="E12" s="127"/>
      <c r="F12" s="127"/>
      <c r="G12" s="127"/>
      <c r="H12" s="127"/>
      <c r="I12" s="127"/>
      <c r="J12" s="127"/>
      <c r="K12" s="127"/>
    </row>
    <row r="13" spans="1:13">
      <c r="B13" s="123" t="s">
        <v>334</v>
      </c>
      <c r="C13" s="124"/>
      <c r="D13" s="124"/>
      <c r="E13" s="124"/>
      <c r="F13" s="124"/>
      <c r="G13" s="124"/>
      <c r="H13" s="124"/>
      <c r="I13" s="124"/>
      <c r="J13" s="124"/>
      <c r="K13" s="125"/>
    </row>
    <row r="14" spans="1:13">
      <c r="A14" s="106"/>
      <c r="B14" s="516" t="s">
        <v>335</v>
      </c>
      <c r="C14" s="514"/>
      <c r="D14" s="514"/>
      <c r="E14" s="514"/>
      <c r="F14" s="514"/>
      <c r="G14" s="514"/>
      <c r="H14" s="514"/>
      <c r="I14" s="514"/>
      <c r="J14" s="514"/>
      <c r="K14" s="515"/>
    </row>
    <row r="15" spans="1:13">
      <c r="B15" s="126" t="s">
        <v>328</v>
      </c>
      <c r="C15" s="50"/>
      <c r="D15" s="50"/>
      <c r="E15" s="50"/>
      <c r="F15" s="50"/>
      <c r="G15" s="50"/>
      <c r="H15" s="50"/>
      <c r="I15" s="50"/>
      <c r="J15" s="50"/>
      <c r="K15" s="50"/>
    </row>
    <row r="16" spans="1:13">
      <c r="B16" s="126" t="s">
        <v>329</v>
      </c>
      <c r="C16" s="50"/>
      <c r="D16" s="50"/>
      <c r="E16" s="50"/>
      <c r="F16" s="50"/>
      <c r="G16" s="50"/>
      <c r="H16" s="50"/>
      <c r="I16" s="50"/>
      <c r="J16" s="50"/>
      <c r="K16" s="50"/>
    </row>
    <row r="17" spans="1:11">
      <c r="B17" s="126" t="s">
        <v>330</v>
      </c>
      <c r="C17" s="50"/>
      <c r="D17" s="50"/>
      <c r="E17" s="50"/>
      <c r="F17" s="50"/>
      <c r="G17" s="50"/>
      <c r="H17" s="50"/>
      <c r="I17" s="50"/>
      <c r="J17" s="50"/>
      <c r="K17" s="50"/>
    </row>
    <row r="18" spans="1:11">
      <c r="B18" s="126" t="s">
        <v>331</v>
      </c>
      <c r="C18" s="127" t="s">
        <v>332</v>
      </c>
      <c r="D18" s="127"/>
      <c r="E18" s="127"/>
      <c r="F18" s="127"/>
      <c r="G18" s="127"/>
      <c r="H18" s="127"/>
      <c r="I18" s="127"/>
      <c r="J18" s="127"/>
      <c r="K18" s="127"/>
    </row>
    <row r="19" spans="1:11">
      <c r="B19" s="126" t="s">
        <v>333</v>
      </c>
      <c r="C19" s="127" t="s">
        <v>161</v>
      </c>
      <c r="D19" s="127"/>
      <c r="E19" s="127"/>
      <c r="F19" s="127"/>
      <c r="G19" s="127"/>
      <c r="H19" s="127"/>
      <c r="I19" s="127"/>
      <c r="J19" s="127"/>
      <c r="K19" s="127"/>
    </row>
    <row r="20" spans="1:11">
      <c r="B20" s="101" t="s">
        <v>336</v>
      </c>
    </row>
    <row r="22" spans="1:11" s="122" customFormat="1" ht="15.75">
      <c r="A22" s="120" t="s">
        <v>337</v>
      </c>
      <c r="B22" s="121"/>
    </row>
    <row r="23" spans="1:11">
      <c r="B23" s="101" t="s">
        <v>338</v>
      </c>
    </row>
    <row r="24" spans="1:11">
      <c r="B24" s="101"/>
    </row>
    <row r="25" spans="1:11">
      <c r="B25" s="46"/>
      <c r="C25" s="108" t="s">
        <v>53</v>
      </c>
      <c r="D25" s="75">
        <v>2022</v>
      </c>
      <c r="E25" s="75">
        <v>2023</v>
      </c>
      <c r="F25" s="75">
        <v>2024</v>
      </c>
      <c r="G25" s="75">
        <v>2025</v>
      </c>
      <c r="H25" s="75">
        <v>2026</v>
      </c>
      <c r="I25" s="75" t="s">
        <v>304</v>
      </c>
      <c r="J25" s="75" t="s">
        <v>305</v>
      </c>
      <c r="K25" s="109" t="s">
        <v>54</v>
      </c>
    </row>
    <row r="26" spans="1:11">
      <c r="B26" s="123" t="s">
        <v>70</v>
      </c>
      <c r="C26" s="124"/>
      <c r="D26" s="124"/>
      <c r="E26" s="124"/>
      <c r="F26" s="124"/>
      <c r="G26" s="124"/>
      <c r="H26" s="124"/>
      <c r="I26" s="124"/>
      <c r="J26" s="124"/>
      <c r="K26" s="125"/>
    </row>
    <row r="27" spans="1:11">
      <c r="A27" s="106"/>
      <c r="B27" s="516" t="s">
        <v>327</v>
      </c>
      <c r="C27" s="514"/>
      <c r="D27" s="514"/>
      <c r="E27" s="514"/>
      <c r="F27" s="514"/>
      <c r="G27" s="514"/>
      <c r="H27" s="514"/>
      <c r="I27" s="514"/>
      <c r="J27" s="514"/>
      <c r="K27" s="515"/>
    </row>
    <row r="28" spans="1:11" ht="15.75">
      <c r="B28" s="126" t="s">
        <v>339</v>
      </c>
      <c r="C28" s="50"/>
      <c r="D28" s="50"/>
      <c r="E28" s="50"/>
      <c r="F28" s="50"/>
      <c r="G28" s="50"/>
      <c r="H28" s="50"/>
      <c r="I28" s="50"/>
      <c r="J28" s="50"/>
      <c r="K28" s="241"/>
    </row>
    <row r="29" spans="1:11">
      <c r="B29" s="126" t="s">
        <v>340</v>
      </c>
      <c r="C29" s="50"/>
      <c r="D29" s="50"/>
      <c r="E29" s="50"/>
      <c r="F29" s="50"/>
      <c r="G29" s="50"/>
      <c r="H29" s="50"/>
      <c r="I29" s="50"/>
      <c r="J29" s="50"/>
      <c r="K29" s="50"/>
    </row>
    <row r="30" spans="1:11">
      <c r="B30" s="126" t="s">
        <v>341</v>
      </c>
      <c r="C30" s="50"/>
      <c r="D30" s="50"/>
      <c r="E30" s="50"/>
      <c r="F30" s="50"/>
      <c r="G30" s="50"/>
      <c r="H30" s="50"/>
      <c r="I30" s="50"/>
      <c r="J30" s="50"/>
      <c r="K30" s="50"/>
    </row>
    <row r="31" spans="1:11">
      <c r="B31" s="126" t="s">
        <v>342</v>
      </c>
      <c r="C31" s="127" t="s">
        <v>332</v>
      </c>
      <c r="D31" s="140"/>
      <c r="E31" s="127"/>
      <c r="F31" s="127"/>
      <c r="G31" s="127"/>
      <c r="H31" s="127"/>
      <c r="I31" s="127"/>
      <c r="J31" s="127"/>
      <c r="K31" s="127"/>
    </row>
    <row r="32" spans="1:11">
      <c r="B32" s="126" t="s">
        <v>343</v>
      </c>
      <c r="C32" s="127" t="s">
        <v>161</v>
      </c>
      <c r="D32" s="218"/>
      <c r="E32" s="127"/>
      <c r="F32" s="127"/>
      <c r="G32" s="127"/>
      <c r="H32" s="127"/>
      <c r="I32" s="127"/>
      <c r="J32" s="127"/>
      <c r="K32" s="127"/>
    </row>
    <row r="33" spans="1:11">
      <c r="B33" s="123" t="s">
        <v>334</v>
      </c>
      <c r="C33" s="124"/>
      <c r="D33" s="124"/>
      <c r="E33" s="124"/>
      <c r="F33" s="124"/>
      <c r="G33" s="124"/>
      <c r="H33" s="124"/>
      <c r="I33" s="124"/>
      <c r="J33" s="124"/>
      <c r="K33" s="125"/>
    </row>
    <row r="34" spans="1:11">
      <c r="A34" s="106"/>
      <c r="B34" s="513" t="s">
        <v>344</v>
      </c>
      <c r="C34" s="514"/>
      <c r="D34" s="514"/>
      <c r="E34" s="514"/>
      <c r="F34" s="514"/>
      <c r="G34" s="514"/>
      <c r="H34" s="514"/>
      <c r="I34" s="514"/>
      <c r="J34" s="514"/>
      <c r="K34" s="515"/>
    </row>
    <row r="35" spans="1:11">
      <c r="B35" s="126" t="s">
        <v>339</v>
      </c>
      <c r="C35" s="50"/>
      <c r="D35" s="50"/>
      <c r="E35" s="50"/>
      <c r="F35" s="50"/>
      <c r="G35" s="50"/>
      <c r="H35" s="50"/>
      <c r="I35" s="50"/>
      <c r="J35" s="50"/>
      <c r="K35" s="50"/>
    </row>
    <row r="36" spans="1:11" ht="13.9" customHeight="1">
      <c r="B36" s="126" t="s">
        <v>340</v>
      </c>
      <c r="C36" s="50"/>
      <c r="D36" s="50"/>
      <c r="E36" s="50"/>
      <c r="F36" s="50"/>
      <c r="G36" s="50"/>
      <c r="H36" s="50"/>
      <c r="I36" s="50"/>
      <c r="J36" s="50"/>
      <c r="K36" s="50"/>
    </row>
    <row r="37" spans="1:11" ht="13.9" customHeight="1">
      <c r="B37" s="126" t="s">
        <v>341</v>
      </c>
      <c r="C37" s="50"/>
      <c r="D37" s="50"/>
      <c r="E37" s="50"/>
      <c r="F37" s="50"/>
      <c r="G37" s="50"/>
      <c r="H37" s="50"/>
      <c r="I37" s="50"/>
      <c r="J37" s="50"/>
      <c r="K37" s="50"/>
    </row>
    <row r="38" spans="1:11">
      <c r="B38" s="126" t="s">
        <v>342</v>
      </c>
      <c r="C38" s="127" t="s">
        <v>332</v>
      </c>
      <c r="D38" s="127"/>
      <c r="E38" s="127"/>
      <c r="F38" s="127"/>
      <c r="G38" s="127"/>
      <c r="H38" s="127"/>
      <c r="I38" s="127"/>
      <c r="J38" s="127"/>
      <c r="K38" s="127"/>
    </row>
    <row r="39" spans="1:11">
      <c r="B39" s="126" t="s">
        <v>343</v>
      </c>
      <c r="C39" s="127" t="s">
        <v>161</v>
      </c>
      <c r="D39" s="127"/>
      <c r="E39" s="127"/>
      <c r="F39" s="127"/>
      <c r="G39" s="127"/>
      <c r="H39" s="127"/>
      <c r="I39" s="127"/>
      <c r="J39" s="127"/>
      <c r="K39" s="127"/>
    </row>
    <row r="40" spans="1:11">
      <c r="B40" s="101" t="s">
        <v>336</v>
      </c>
    </row>
    <row r="41" spans="1:11">
      <c r="E41" s="128"/>
      <c r="F41" s="128"/>
      <c r="G41" s="128"/>
      <c r="H41" s="128"/>
      <c r="I41" s="128"/>
      <c r="J41" s="128"/>
    </row>
    <row r="42" spans="1:11" s="122" customFormat="1" ht="15.75">
      <c r="A42" s="120" t="s">
        <v>345</v>
      </c>
      <c r="B42" s="121"/>
    </row>
    <row r="43" spans="1:11">
      <c r="B43" s="101" t="s">
        <v>346</v>
      </c>
    </row>
    <row r="44" spans="1:11">
      <c r="B44" s="101"/>
    </row>
    <row r="45" spans="1:11">
      <c r="B45" s="46"/>
      <c r="C45" s="108" t="s">
        <v>53</v>
      </c>
      <c r="D45" s="75">
        <v>2022</v>
      </c>
      <c r="E45" s="75">
        <v>2023</v>
      </c>
      <c r="F45" s="75">
        <v>2024</v>
      </c>
      <c r="G45" s="75">
        <v>2025</v>
      </c>
      <c r="H45" s="75">
        <v>2026</v>
      </c>
      <c r="I45" s="75" t="s">
        <v>304</v>
      </c>
      <c r="J45" s="75" t="s">
        <v>305</v>
      </c>
      <c r="K45" s="109" t="s">
        <v>54</v>
      </c>
    </row>
    <row r="46" spans="1:11">
      <c r="B46" s="123" t="s">
        <v>70</v>
      </c>
      <c r="C46" s="124"/>
      <c r="D46" s="124"/>
      <c r="E46" s="124"/>
      <c r="F46" s="124"/>
      <c r="G46" s="124"/>
      <c r="H46" s="124"/>
      <c r="I46" s="124"/>
      <c r="J46" s="124"/>
      <c r="K46" s="125"/>
    </row>
    <row r="47" spans="1:11">
      <c r="A47" s="106"/>
      <c r="B47" s="516" t="s">
        <v>347</v>
      </c>
      <c r="C47" s="514"/>
      <c r="D47" s="514"/>
      <c r="E47" s="514"/>
      <c r="F47" s="514"/>
      <c r="G47" s="514"/>
      <c r="H47" s="514"/>
      <c r="I47" s="514"/>
      <c r="J47" s="514"/>
      <c r="K47" s="515"/>
    </row>
    <row r="48" spans="1:11">
      <c r="B48" s="126" t="s">
        <v>348</v>
      </c>
      <c r="C48" s="50"/>
      <c r="D48" s="50"/>
      <c r="E48" s="50"/>
      <c r="F48" s="50"/>
      <c r="G48" s="50"/>
      <c r="H48" s="50"/>
      <c r="I48" s="50"/>
      <c r="J48" s="50"/>
      <c r="K48" s="50"/>
    </row>
    <row r="49" spans="1:11">
      <c r="B49" s="126" t="s">
        <v>349</v>
      </c>
      <c r="C49" s="50"/>
      <c r="D49" s="50"/>
      <c r="E49" s="50"/>
      <c r="F49" s="50"/>
      <c r="G49" s="50"/>
      <c r="H49" s="50"/>
      <c r="I49" s="50"/>
      <c r="J49" s="50"/>
      <c r="K49" s="50"/>
    </row>
    <row r="50" spans="1:11">
      <c r="B50" s="126" t="s">
        <v>350</v>
      </c>
      <c r="C50" s="50"/>
      <c r="D50" s="50"/>
      <c r="E50" s="50"/>
      <c r="F50" s="50"/>
      <c r="G50" s="50"/>
      <c r="H50" s="50"/>
      <c r="I50" s="50"/>
      <c r="J50" s="50"/>
      <c r="K50" s="50"/>
    </row>
    <row r="51" spans="1:11">
      <c r="B51" s="126" t="s">
        <v>351</v>
      </c>
      <c r="C51" s="127" t="s">
        <v>332</v>
      </c>
      <c r="D51" s="127"/>
      <c r="E51" s="127"/>
      <c r="F51" s="127"/>
      <c r="G51" s="127"/>
      <c r="H51" s="127"/>
      <c r="I51" s="127"/>
      <c r="J51" s="127"/>
      <c r="K51" s="50"/>
    </row>
    <row r="52" spans="1:11">
      <c r="B52" s="126" t="s">
        <v>352</v>
      </c>
      <c r="C52" s="127" t="s">
        <v>161</v>
      </c>
      <c r="D52" s="127"/>
      <c r="E52" s="127"/>
      <c r="F52" s="127"/>
      <c r="G52" s="127"/>
      <c r="H52" s="127"/>
      <c r="I52" s="127"/>
      <c r="J52" s="127"/>
      <c r="K52" s="127"/>
    </row>
    <row r="53" spans="1:11">
      <c r="B53" s="123" t="s">
        <v>334</v>
      </c>
      <c r="C53" s="124"/>
      <c r="D53" s="124"/>
      <c r="E53" s="124"/>
      <c r="F53" s="124"/>
      <c r="G53" s="124"/>
      <c r="H53" s="124"/>
      <c r="I53" s="124"/>
      <c r="J53" s="124"/>
      <c r="K53" s="125"/>
    </row>
    <row r="54" spans="1:11">
      <c r="A54" s="106"/>
      <c r="B54" s="513" t="s">
        <v>344</v>
      </c>
      <c r="C54" s="514"/>
      <c r="D54" s="514"/>
      <c r="E54" s="514"/>
      <c r="F54" s="514"/>
      <c r="G54" s="514"/>
      <c r="H54" s="514"/>
      <c r="I54" s="514"/>
      <c r="J54" s="514"/>
      <c r="K54" s="515"/>
    </row>
    <row r="55" spans="1:11">
      <c r="B55" s="126" t="s">
        <v>348</v>
      </c>
      <c r="C55" s="50"/>
      <c r="D55" s="50"/>
      <c r="E55" s="50"/>
      <c r="F55" s="50"/>
      <c r="G55" s="50"/>
      <c r="H55" s="50"/>
      <c r="I55" s="50"/>
      <c r="J55" s="50"/>
      <c r="K55" s="50"/>
    </row>
    <row r="56" spans="1:11" ht="13.9" customHeight="1">
      <c r="B56" s="126" t="s">
        <v>349</v>
      </c>
      <c r="C56" s="50"/>
      <c r="D56" s="50"/>
      <c r="E56" s="50"/>
      <c r="F56" s="50"/>
      <c r="G56" s="50"/>
      <c r="H56" s="50"/>
      <c r="I56" s="50"/>
      <c r="J56" s="50"/>
      <c r="K56" s="50"/>
    </row>
    <row r="57" spans="1:11" ht="13.9" customHeight="1">
      <c r="B57" s="126" t="s">
        <v>350</v>
      </c>
      <c r="C57" s="50"/>
      <c r="D57" s="50"/>
      <c r="E57" s="50"/>
      <c r="F57" s="50"/>
      <c r="G57" s="50"/>
      <c r="H57" s="50"/>
      <c r="I57" s="50"/>
      <c r="J57" s="50"/>
      <c r="K57" s="50"/>
    </row>
    <row r="58" spans="1:11">
      <c r="B58" s="126" t="s">
        <v>351</v>
      </c>
      <c r="C58" s="127" t="s">
        <v>332</v>
      </c>
      <c r="D58" s="127"/>
      <c r="E58" s="127"/>
      <c r="F58" s="127"/>
      <c r="G58" s="127"/>
      <c r="H58" s="127"/>
      <c r="I58" s="127"/>
      <c r="J58" s="127"/>
      <c r="K58" s="127"/>
    </row>
    <row r="59" spans="1:11">
      <c r="B59" s="126" t="s">
        <v>352</v>
      </c>
      <c r="C59" s="127" t="s">
        <v>161</v>
      </c>
      <c r="D59" s="127"/>
      <c r="E59" s="127"/>
      <c r="F59" s="127"/>
      <c r="G59" s="127"/>
      <c r="H59" s="127"/>
      <c r="I59" s="127"/>
      <c r="J59" s="127"/>
      <c r="K59" s="127"/>
    </row>
    <row r="60" spans="1:11">
      <c r="B60" s="101" t="s">
        <v>336</v>
      </c>
    </row>
  </sheetData>
  <mergeCells count="7">
    <mergeCell ref="B3:K3"/>
    <mergeCell ref="B54:K54"/>
    <mergeCell ref="B47:K47"/>
    <mergeCell ref="B34:K34"/>
    <mergeCell ref="B14:K14"/>
    <mergeCell ref="B27:K27"/>
    <mergeCell ref="B7:K7"/>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D8D7E-591E-4F02-B4B0-29E7BD8E6822}">
  <sheetPr>
    <tabColor theme="7"/>
  </sheetPr>
  <dimension ref="A1:E236"/>
  <sheetViews>
    <sheetView workbookViewId="0">
      <selection activeCell="L35" sqref="L35:L36"/>
    </sheetView>
  </sheetViews>
  <sheetFormatPr defaultRowHeight="12.75"/>
  <sheetData>
    <row r="1" spans="1:5" s="12" customFormat="1" ht="15.75">
      <c r="A1" s="11" t="s">
        <v>15</v>
      </c>
      <c r="B1" s="11"/>
    </row>
    <row r="2" spans="1:5" s="23" customFormat="1"/>
    <row r="3" spans="1:5" s="23" customFormat="1"/>
    <row r="4" spans="1:5" s="23" customFormat="1"/>
    <row r="5" spans="1:5" s="23" customFormat="1"/>
    <row r="6" spans="1:5" s="23" customFormat="1"/>
    <row r="7" spans="1:5" s="23" customFormat="1"/>
    <row r="8" spans="1:5" s="23" customFormat="1" ht="13.5" thickBot="1"/>
    <row r="9" spans="1:5" s="23" customFormat="1">
      <c r="B9" s="502" t="s">
        <v>353</v>
      </c>
      <c r="C9" s="517"/>
      <c r="D9" s="517"/>
      <c r="E9" s="518"/>
    </row>
    <row r="10" spans="1:5" s="23" customFormat="1">
      <c r="B10" s="519"/>
      <c r="C10" s="520"/>
      <c r="D10" s="520"/>
      <c r="E10" s="521"/>
    </row>
    <row r="11" spans="1:5" s="23" customFormat="1" ht="13.5" thickBot="1">
      <c r="B11" s="522"/>
      <c r="C11" s="523"/>
      <c r="D11" s="523"/>
      <c r="E11" s="524"/>
    </row>
    <row r="12" spans="1:5" s="23" customFormat="1"/>
    <row r="13" spans="1:5" s="23" customFormat="1"/>
    <row r="14" spans="1:5" s="23" customFormat="1"/>
    <row r="15" spans="1:5" s="23" customFormat="1"/>
    <row r="16" spans="1:5" s="23" customFormat="1"/>
    <row r="17" s="23" customFormat="1"/>
    <row r="18" s="23" customFormat="1"/>
    <row r="19" s="23" customFormat="1"/>
    <row r="20" s="23" customFormat="1"/>
    <row r="21" s="23" customFormat="1"/>
    <row r="22" s="23" customFormat="1"/>
    <row r="23" s="23" customFormat="1"/>
    <row r="24" s="23" customFormat="1"/>
    <row r="25" s="23" customFormat="1"/>
    <row r="26" s="23" customFormat="1"/>
    <row r="27" s="23" customFormat="1"/>
    <row r="28" s="23" customFormat="1"/>
    <row r="29" s="23" customFormat="1"/>
    <row r="30" s="23" customFormat="1"/>
    <row r="31" s="23" customFormat="1"/>
    <row r="32" s="23" customFormat="1"/>
    <row r="33" s="23" customFormat="1"/>
    <row r="34" s="23" customFormat="1"/>
    <row r="35" s="23" customFormat="1"/>
    <row r="36" s="23" customFormat="1"/>
    <row r="37" s="23" customFormat="1"/>
    <row r="38" s="23" customFormat="1"/>
    <row r="39" s="23" customFormat="1"/>
    <row r="40" s="23" customFormat="1"/>
    <row r="41" s="23" customFormat="1"/>
    <row r="42" s="23" customFormat="1"/>
    <row r="43" s="23" customFormat="1"/>
    <row r="44" s="23" customFormat="1"/>
    <row r="45" s="23" customFormat="1"/>
    <row r="46" s="23" customFormat="1"/>
    <row r="47" s="23" customFormat="1"/>
    <row r="48"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23" customFormat="1"/>
    <row r="66" s="23" customFormat="1"/>
    <row r="67" s="23" customFormat="1"/>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23" customFormat="1"/>
    <row r="82" s="23" customFormat="1"/>
    <row r="83" s="23" customFormat="1"/>
    <row r="84" s="23" customFormat="1"/>
    <row r="85" s="23" customFormat="1"/>
    <row r="86" s="23" customFormat="1"/>
    <row r="87" s="23" customFormat="1"/>
    <row r="88" s="23" customFormat="1"/>
    <row r="89" s="23" customFormat="1"/>
    <row r="90" s="23" customFormat="1"/>
    <row r="91" s="23" customFormat="1"/>
    <row r="92" s="23" customFormat="1"/>
    <row r="93" s="23" customFormat="1"/>
    <row r="94" s="23" customFormat="1"/>
    <row r="95" s="23" customFormat="1"/>
    <row r="96" s="23" customFormat="1"/>
    <row r="97" s="23" customFormat="1"/>
    <row r="98" s="23" customFormat="1"/>
    <row r="99" s="23" customFormat="1"/>
    <row r="100" s="23" customFormat="1"/>
    <row r="101" s="23" customFormat="1"/>
    <row r="102" s="23" customFormat="1"/>
    <row r="103" s="23" customFormat="1"/>
    <row r="104" s="23" customFormat="1"/>
    <row r="105" s="23" customFormat="1"/>
    <row r="106" s="23" customFormat="1"/>
    <row r="107" s="23" customFormat="1"/>
    <row r="108" s="23" customFormat="1"/>
    <row r="109" s="23" customFormat="1"/>
    <row r="110" s="23" customFormat="1"/>
    <row r="111" s="23" customFormat="1"/>
    <row r="112" s="23" customFormat="1"/>
    <row r="113" s="23" customFormat="1"/>
    <row r="114" s="23" customFormat="1"/>
    <row r="115" s="23" customFormat="1"/>
    <row r="116" s="23" customFormat="1"/>
    <row r="117" s="23" customFormat="1"/>
    <row r="118" s="23" customFormat="1"/>
    <row r="119" s="23" customFormat="1"/>
    <row r="120" s="23" customFormat="1"/>
    <row r="121" s="23" customFormat="1"/>
    <row r="122" s="23" customFormat="1"/>
    <row r="123" s="23" customFormat="1"/>
    <row r="124" s="23" customFormat="1"/>
    <row r="125" s="23" customFormat="1"/>
    <row r="126" s="23" customFormat="1"/>
    <row r="127" s="23" customFormat="1"/>
    <row r="128" s="23" customFormat="1"/>
    <row r="129" s="23" customFormat="1"/>
    <row r="130" s="23" customFormat="1"/>
    <row r="131" s="23" customFormat="1"/>
    <row r="132" s="23" customFormat="1"/>
    <row r="133" s="23" customFormat="1"/>
    <row r="134" s="23" customFormat="1"/>
    <row r="135" s="23" customFormat="1"/>
    <row r="136" s="23" customFormat="1"/>
    <row r="137" s="23" customFormat="1"/>
    <row r="138" s="23" customFormat="1"/>
    <row r="139" s="23" customFormat="1"/>
    <row r="140" s="23" customFormat="1"/>
    <row r="141" s="23" customFormat="1"/>
    <row r="142" s="23" customFormat="1"/>
    <row r="143" s="23" customFormat="1"/>
    <row r="144" s="23" customFormat="1"/>
    <row r="145" s="23" customFormat="1"/>
    <row r="146" s="23" customFormat="1"/>
    <row r="147" s="23" customFormat="1"/>
    <row r="148" s="23" customFormat="1"/>
    <row r="149" s="23" customFormat="1"/>
    <row r="150" s="23" customFormat="1"/>
    <row r="151" s="23" customFormat="1"/>
    <row r="152" s="23" customFormat="1"/>
    <row r="153" s="23" customFormat="1"/>
    <row r="154" s="23" customFormat="1"/>
    <row r="155" s="23" customFormat="1"/>
    <row r="156" s="23" customFormat="1"/>
    <row r="157" s="23" customFormat="1"/>
    <row r="158" s="23" customFormat="1"/>
    <row r="159" s="23" customFormat="1"/>
    <row r="160" s="23" customFormat="1"/>
    <row r="161" s="23" customFormat="1"/>
    <row r="162" s="23" customFormat="1"/>
    <row r="163" s="23" customFormat="1"/>
    <row r="164" s="23" customFormat="1"/>
    <row r="165" s="23" customFormat="1"/>
    <row r="166" s="23" customFormat="1"/>
    <row r="167" s="23" customFormat="1"/>
    <row r="168" s="23" customFormat="1"/>
    <row r="169" s="23" customFormat="1"/>
    <row r="170" s="23" customFormat="1"/>
    <row r="171" s="23" customFormat="1"/>
    <row r="172" s="23" customFormat="1"/>
    <row r="173" s="23" customFormat="1"/>
    <row r="174" s="23" customFormat="1"/>
    <row r="175" s="23" customFormat="1"/>
    <row r="176" s="23" customFormat="1"/>
    <row r="177" s="23" customFormat="1"/>
    <row r="178" s="23" customFormat="1"/>
    <row r="179" s="23" customFormat="1"/>
    <row r="180" s="23" customFormat="1"/>
    <row r="181" s="23" customFormat="1"/>
    <row r="182" s="23" customFormat="1"/>
    <row r="183" s="23" customFormat="1"/>
    <row r="184" s="23" customFormat="1"/>
    <row r="185" s="23" customFormat="1"/>
    <row r="186" s="23" customFormat="1"/>
    <row r="187" s="23" customFormat="1"/>
    <row r="188" s="23" customFormat="1"/>
    <row r="189" s="23" customFormat="1"/>
    <row r="190" s="23" customFormat="1"/>
    <row r="191" s="23" customFormat="1"/>
    <row r="192" s="23" customFormat="1"/>
    <row r="193" s="23" customFormat="1"/>
    <row r="194" s="23" customFormat="1"/>
    <row r="195" s="23" customFormat="1"/>
    <row r="196" s="23" customFormat="1"/>
    <row r="197" s="23" customFormat="1"/>
    <row r="198" s="23" customFormat="1"/>
    <row r="199" s="23" customFormat="1"/>
    <row r="200" s="23" customFormat="1"/>
    <row r="201" s="23" customFormat="1"/>
    <row r="202" s="23" customFormat="1"/>
    <row r="203" s="23" customFormat="1"/>
    <row r="204" s="23" customFormat="1"/>
    <row r="205" s="23" customFormat="1"/>
    <row r="206" s="23" customFormat="1"/>
    <row r="207" s="23" customFormat="1"/>
    <row r="208" s="23" customFormat="1"/>
    <row r="209" s="23" customFormat="1"/>
    <row r="210" s="23" customFormat="1"/>
    <row r="211" s="23" customFormat="1"/>
    <row r="212" s="23" customFormat="1"/>
    <row r="213" s="23" customFormat="1"/>
    <row r="214" s="23" customFormat="1"/>
    <row r="215" s="23" customFormat="1"/>
    <row r="216" s="23" customFormat="1"/>
    <row r="217" s="23" customFormat="1"/>
    <row r="218" s="23" customFormat="1"/>
    <row r="219" s="23" customFormat="1"/>
    <row r="220" s="23" customFormat="1"/>
    <row r="221" s="23" customFormat="1"/>
    <row r="222" s="23" customFormat="1"/>
    <row r="223" s="23" customFormat="1"/>
    <row r="224" s="23" customFormat="1"/>
    <row r="225" s="23" customFormat="1"/>
    <row r="226" s="23" customFormat="1"/>
    <row r="227" s="23" customFormat="1"/>
    <row r="228" s="23" customFormat="1"/>
    <row r="229" s="23" customFormat="1"/>
    <row r="230" s="23" customFormat="1"/>
    <row r="231" s="23" customFormat="1"/>
    <row r="232" s="23" customFormat="1"/>
    <row r="233" s="23" customFormat="1"/>
    <row r="234" s="23" customFormat="1"/>
    <row r="235" s="23" customFormat="1"/>
    <row r="236" s="23" customFormat="1"/>
  </sheetData>
  <mergeCells count="1">
    <mergeCell ref="B9:E11"/>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91ECA-6E9A-4A23-8A8D-BD5A2409F41E}">
  <sheetPr>
    <tabColor rgb="FFFFC000"/>
  </sheetPr>
  <dimension ref="A1:DQ26"/>
  <sheetViews>
    <sheetView showGridLines="0" zoomScale="115" zoomScaleNormal="115" workbookViewId="0">
      <selection activeCell="D19" sqref="D19"/>
    </sheetView>
  </sheetViews>
  <sheetFormatPr defaultRowHeight="12.75"/>
  <cols>
    <col min="1" max="1" width="3.85546875" customWidth="1"/>
    <col min="2" max="2" width="45.5703125" customWidth="1"/>
    <col min="4" max="8" width="12" customWidth="1"/>
    <col min="9" max="9" width="14.7109375" bestFit="1" customWidth="1"/>
    <col min="10" max="10" width="12" customWidth="1"/>
    <col min="11" max="11" width="58.42578125" customWidth="1"/>
    <col min="12" max="12" width="36.28515625" customWidth="1"/>
    <col min="13" max="13" width="17.5703125" customWidth="1"/>
    <col min="21" max="21" width="9.140625" customWidth="1"/>
  </cols>
  <sheetData>
    <row r="1" spans="1:121" s="12" customFormat="1" ht="15.75">
      <c r="A1" s="11" t="s">
        <v>17</v>
      </c>
      <c r="B1" s="11"/>
      <c r="D1" s="11"/>
      <c r="E1" s="11"/>
      <c r="F1" s="11"/>
      <c r="G1" s="11"/>
      <c r="H1" s="11"/>
      <c r="I1" s="11"/>
      <c r="J1" s="11"/>
    </row>
    <row r="2" spans="1:121" ht="36" customHeight="1">
      <c r="B2" s="525" t="s">
        <v>354</v>
      </c>
      <c r="C2" s="525"/>
      <c r="D2" s="525"/>
      <c r="E2" s="525"/>
      <c r="F2" s="525"/>
      <c r="G2" s="525"/>
      <c r="H2" s="525"/>
      <c r="I2" s="525"/>
      <c r="J2" s="525"/>
      <c r="K2" s="525"/>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row>
    <row r="3" spans="1:121" ht="15">
      <c r="B3" s="99"/>
      <c r="C3" s="100"/>
      <c r="D3" s="40"/>
      <c r="E3" s="40"/>
      <c r="K3" s="63"/>
    </row>
    <row r="4" spans="1:121">
      <c r="B4" s="22"/>
      <c r="C4" s="75" t="s">
        <v>53</v>
      </c>
      <c r="D4" s="75">
        <v>2022</v>
      </c>
      <c r="E4" s="75">
        <v>2023</v>
      </c>
      <c r="F4" s="75">
        <v>2024</v>
      </c>
      <c r="G4" s="75">
        <v>2025</v>
      </c>
      <c r="H4" s="75">
        <v>2026</v>
      </c>
      <c r="I4" s="75" t="s">
        <v>304</v>
      </c>
      <c r="J4" s="75" t="s">
        <v>305</v>
      </c>
      <c r="K4" s="109" t="s">
        <v>54</v>
      </c>
      <c r="L4" s="109" t="s">
        <v>355</v>
      </c>
      <c r="M4" s="87" t="s">
        <v>303</v>
      </c>
      <c r="N4" s="22"/>
      <c r="O4" s="22"/>
      <c r="P4" s="22"/>
      <c r="Q4" s="22"/>
      <c r="R4" s="22"/>
      <c r="S4" s="22"/>
      <c r="T4" s="22"/>
      <c r="U4" s="22"/>
      <c r="V4" s="22"/>
    </row>
    <row r="5" spans="1:121">
      <c r="B5" s="129" t="s">
        <v>356</v>
      </c>
      <c r="C5" s="130"/>
      <c r="D5" s="130"/>
      <c r="E5" s="130"/>
      <c r="F5" s="130"/>
      <c r="G5" s="130"/>
      <c r="H5" s="130"/>
      <c r="I5" s="130"/>
      <c r="J5" s="130"/>
      <c r="K5" s="131"/>
      <c r="L5" s="131"/>
      <c r="M5" s="87" t="s">
        <v>306</v>
      </c>
      <c r="N5" s="22"/>
      <c r="O5" s="22"/>
      <c r="P5" s="22"/>
      <c r="Q5" s="22"/>
      <c r="R5" s="22"/>
      <c r="S5" s="22"/>
      <c r="T5" s="22"/>
      <c r="U5" s="22"/>
      <c r="V5" s="22"/>
    </row>
    <row r="6" spans="1:121" ht="15">
      <c r="B6" s="221" t="s">
        <v>357</v>
      </c>
      <c r="C6" s="219"/>
      <c r="D6" s="544"/>
      <c r="E6" s="544"/>
      <c r="F6" s="544"/>
      <c r="G6" s="544"/>
      <c r="H6" s="544"/>
      <c r="I6" s="544"/>
      <c r="J6" s="544"/>
      <c r="K6" s="16"/>
      <c r="L6" s="16"/>
      <c r="M6" s="85" t="s">
        <v>308</v>
      </c>
    </row>
    <row r="7" spans="1:121" ht="15">
      <c r="B7" s="50" t="s">
        <v>78</v>
      </c>
      <c r="C7" s="219" t="s">
        <v>358</v>
      </c>
      <c r="D7" s="545"/>
      <c r="E7" s="544"/>
      <c r="F7" s="544"/>
      <c r="G7" s="544"/>
      <c r="H7" s="544"/>
      <c r="I7" s="544"/>
      <c r="J7" s="488"/>
      <c r="K7" s="16"/>
      <c r="L7" s="16"/>
      <c r="M7" s="491" t="s">
        <v>311</v>
      </c>
    </row>
    <row r="8" spans="1:121" ht="15">
      <c r="B8" s="50" t="s">
        <v>359</v>
      </c>
      <c r="C8" s="219" t="s">
        <v>358</v>
      </c>
      <c r="D8" s="545"/>
      <c r="E8" s="544"/>
      <c r="F8" s="544"/>
      <c r="G8" s="544"/>
      <c r="H8" s="544"/>
      <c r="I8" s="544"/>
      <c r="J8" s="488"/>
      <c r="K8" s="16"/>
      <c r="L8" s="138"/>
      <c r="M8" s="492"/>
    </row>
    <row r="9" spans="1:121" ht="15">
      <c r="B9" s="50" t="s">
        <v>207</v>
      </c>
      <c r="C9" s="219" t="s">
        <v>358</v>
      </c>
      <c r="D9" s="545"/>
      <c r="E9" s="544"/>
      <c r="F9" s="544"/>
      <c r="G9" s="544"/>
      <c r="H9" s="544"/>
      <c r="I9" s="544"/>
      <c r="J9" s="488"/>
      <c r="K9" s="16"/>
      <c r="L9" s="138"/>
      <c r="M9" s="493"/>
    </row>
    <row r="10" spans="1:121" ht="15">
      <c r="B10" s="50" t="s">
        <v>81</v>
      </c>
      <c r="C10" s="219" t="s">
        <v>358</v>
      </c>
      <c r="D10" s="546"/>
      <c r="E10" s="544"/>
      <c r="F10" s="544"/>
      <c r="G10" s="544"/>
      <c r="H10" s="544"/>
      <c r="I10" s="544"/>
      <c r="J10" s="488"/>
      <c r="K10" s="16"/>
      <c r="L10" s="138"/>
      <c r="M10" s="493"/>
    </row>
    <row r="11" spans="1:121" ht="15">
      <c r="B11" s="50" t="s">
        <v>82</v>
      </c>
      <c r="C11" s="219" t="s">
        <v>358</v>
      </c>
      <c r="D11" s="545"/>
      <c r="E11" s="544"/>
      <c r="F11" s="544"/>
      <c r="G11" s="544"/>
      <c r="H11" s="544"/>
      <c r="I11" s="544"/>
      <c r="J11" s="488"/>
      <c r="K11" s="16"/>
      <c r="L11" s="138"/>
      <c r="M11" s="493"/>
    </row>
    <row r="12" spans="1:121" ht="15">
      <c r="B12" s="50" t="s">
        <v>83</v>
      </c>
      <c r="C12" s="219" t="s">
        <v>358</v>
      </c>
      <c r="D12" s="545"/>
      <c r="E12" s="544"/>
      <c r="F12" s="544"/>
      <c r="G12" s="544"/>
      <c r="H12" s="544"/>
      <c r="I12" s="544"/>
      <c r="J12" s="488"/>
      <c r="K12" s="17"/>
      <c r="L12" s="138"/>
      <c r="M12" s="493"/>
    </row>
    <row r="13" spans="1:121" ht="15">
      <c r="B13" s="487" t="s">
        <v>84</v>
      </c>
      <c r="C13" s="59"/>
      <c r="D13" s="545"/>
      <c r="E13" s="544"/>
      <c r="F13" s="544"/>
      <c r="G13" s="544"/>
      <c r="H13" s="544"/>
      <c r="I13" s="544"/>
      <c r="J13" s="544"/>
      <c r="K13" s="16"/>
      <c r="L13" s="138"/>
      <c r="M13" s="493"/>
    </row>
    <row r="14" spans="1:121">
      <c r="B14" s="239" t="s">
        <v>85</v>
      </c>
      <c r="C14" s="59" t="s">
        <v>358</v>
      </c>
      <c r="D14" s="489"/>
      <c r="E14" s="70"/>
      <c r="F14" s="70"/>
      <c r="G14" s="70"/>
      <c r="H14" s="70"/>
      <c r="I14" s="70"/>
      <c r="J14" s="70"/>
      <c r="K14" s="70"/>
      <c r="L14" s="70"/>
    </row>
    <row r="15" spans="1:121" ht="15">
      <c r="B15" s="239" t="s">
        <v>360</v>
      </c>
      <c r="C15" s="59" t="s">
        <v>358</v>
      </c>
      <c r="D15" s="490"/>
      <c r="E15" s="80"/>
      <c r="F15" s="80"/>
      <c r="G15" s="80"/>
      <c r="H15" s="80"/>
      <c r="I15" s="80"/>
      <c r="J15" s="80"/>
      <c r="K15" s="244"/>
      <c r="L15" s="244"/>
    </row>
    <row r="16" spans="1:121" ht="15">
      <c r="B16" s="239" t="s">
        <v>87</v>
      </c>
      <c r="C16" s="59" t="s">
        <v>358</v>
      </c>
      <c r="D16" s="490"/>
      <c r="E16" s="80"/>
      <c r="F16" s="80"/>
      <c r="G16" s="80"/>
      <c r="H16" s="80"/>
      <c r="I16" s="80"/>
      <c r="J16" s="80"/>
      <c r="K16" s="89"/>
      <c r="L16" s="89"/>
    </row>
    <row r="17" spans="2:12" ht="15">
      <c r="B17" s="89" t="s">
        <v>320</v>
      </c>
      <c r="C17" s="140"/>
      <c r="D17" s="79"/>
      <c r="E17" s="79"/>
      <c r="F17" s="79"/>
      <c r="G17" s="79"/>
      <c r="H17" s="79"/>
      <c r="I17" s="79"/>
      <c r="J17" s="79"/>
      <c r="K17" s="61"/>
      <c r="L17" s="61"/>
    </row>
    <row r="18" spans="2:12">
      <c r="B18" s="129" t="s">
        <v>361</v>
      </c>
      <c r="C18" s="130"/>
      <c r="D18" s="130"/>
      <c r="E18" s="130"/>
      <c r="F18" s="130"/>
      <c r="G18" s="130"/>
      <c r="H18" s="130"/>
      <c r="I18" s="130"/>
      <c r="J18" s="130"/>
      <c r="K18" s="131"/>
      <c r="L18" s="131"/>
    </row>
    <row r="19" spans="2:12">
      <c r="B19" s="447" t="s">
        <v>362</v>
      </c>
      <c r="C19" s="59"/>
      <c r="D19" s="243"/>
      <c r="E19" s="137"/>
      <c r="F19" s="137"/>
      <c r="G19" s="137"/>
      <c r="H19" s="137"/>
      <c r="I19" s="137"/>
      <c r="J19" s="137"/>
      <c r="L19" s="134"/>
    </row>
    <row r="20" spans="2:12" ht="15">
      <c r="B20" s="240"/>
      <c r="C20" s="59"/>
      <c r="D20" s="449"/>
      <c r="E20" s="79"/>
      <c r="F20" s="79"/>
      <c r="G20" s="79"/>
      <c r="H20" s="79"/>
      <c r="I20" s="79"/>
      <c r="J20" s="79"/>
      <c r="K20" s="61"/>
      <c r="L20" s="448"/>
    </row>
    <row r="21" spans="2:12" ht="15">
      <c r="B21" s="73"/>
      <c r="C21" s="59"/>
      <c r="D21" s="449"/>
      <c r="E21" s="79"/>
      <c r="F21" s="79"/>
      <c r="G21" s="79"/>
      <c r="H21" s="79"/>
      <c r="I21" s="79"/>
      <c r="J21" s="79"/>
      <c r="K21" s="61"/>
      <c r="L21" s="448"/>
    </row>
    <row r="22" spans="2:12" ht="15">
      <c r="B22" s="73"/>
      <c r="C22" s="59"/>
      <c r="D22" s="449"/>
      <c r="E22" s="79"/>
      <c r="F22" s="79"/>
      <c r="G22" s="79"/>
      <c r="H22" s="79"/>
      <c r="I22" s="79"/>
      <c r="J22" s="79"/>
      <c r="K22" s="61"/>
      <c r="L22" s="448"/>
    </row>
    <row r="23" spans="2:12" ht="15">
      <c r="B23" s="73"/>
      <c r="C23" s="59"/>
      <c r="D23" s="449"/>
      <c r="E23" s="79"/>
      <c r="F23" s="79"/>
      <c r="G23" s="79"/>
      <c r="H23" s="79"/>
      <c r="I23" s="79"/>
      <c r="J23" s="79"/>
      <c r="K23" s="61"/>
      <c r="L23" s="448"/>
    </row>
    <row r="24" spans="2:12" ht="15">
      <c r="B24" s="446"/>
      <c r="C24" s="59"/>
      <c r="D24" s="449"/>
      <c r="E24" s="79"/>
      <c r="F24" s="79"/>
      <c r="G24" s="79"/>
      <c r="H24" s="79"/>
      <c r="I24" s="79"/>
      <c r="J24" s="79"/>
      <c r="K24" s="61"/>
      <c r="L24" s="448"/>
    </row>
    <row r="25" spans="2:12" ht="15">
      <c r="B25" s="446"/>
      <c r="C25" s="59"/>
      <c r="D25" s="449"/>
      <c r="E25" s="79"/>
      <c r="F25" s="79"/>
      <c r="G25" s="79"/>
      <c r="H25" s="79"/>
      <c r="I25" s="79"/>
      <c r="J25" s="79"/>
      <c r="K25" s="61"/>
      <c r="L25" s="448"/>
    </row>
    <row r="26" spans="2:12" ht="15">
      <c r="B26" s="89" t="s">
        <v>320</v>
      </c>
      <c r="C26" s="59"/>
      <c r="D26" s="449"/>
      <c r="E26" s="79"/>
      <c r="F26" s="79"/>
      <c r="G26" s="79"/>
      <c r="H26" s="79"/>
      <c r="I26" s="79"/>
      <c r="J26" s="79"/>
      <c r="K26" s="441"/>
      <c r="L26" s="448"/>
    </row>
  </sheetData>
  <mergeCells count="1">
    <mergeCell ref="B2:K2"/>
  </mergeCells>
  <phoneticPr fontId="15"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F330-604D-466F-A49C-A2D098AB70DD}">
  <sheetPr>
    <tabColor rgb="FFFFC000"/>
  </sheetPr>
  <dimension ref="A1:DQ17"/>
  <sheetViews>
    <sheetView showGridLines="0" zoomScaleNormal="100" workbookViewId="0">
      <selection activeCell="D12" sqref="D12"/>
    </sheetView>
  </sheetViews>
  <sheetFormatPr defaultRowHeight="12.75"/>
  <cols>
    <col min="1" max="1" width="3.85546875" customWidth="1"/>
    <col min="2" max="2" width="45.5703125" customWidth="1"/>
    <col min="4" max="8" width="12" customWidth="1"/>
    <col min="9" max="9" width="15.85546875" customWidth="1"/>
    <col min="10" max="10" width="15.5703125" customWidth="1"/>
    <col min="11" max="11" width="58.42578125" customWidth="1"/>
    <col min="12" max="12" width="8.85546875" customWidth="1"/>
    <col min="13" max="13" width="17.5703125" customWidth="1"/>
    <col min="21" max="21" width="9.140625" customWidth="1"/>
  </cols>
  <sheetData>
    <row r="1" spans="1:121" s="12" customFormat="1" ht="15.75">
      <c r="A1" s="11" t="s">
        <v>19</v>
      </c>
      <c r="B1" s="11"/>
      <c r="D1" s="11"/>
      <c r="E1" s="11"/>
      <c r="F1" s="11"/>
      <c r="G1" s="11"/>
      <c r="H1" s="11"/>
      <c r="I1" s="11"/>
      <c r="J1" s="11"/>
    </row>
    <row r="2" spans="1:121" ht="30" customHeight="1">
      <c r="B2" s="525" t="s">
        <v>363</v>
      </c>
      <c r="C2" s="525"/>
      <c r="D2" s="525"/>
      <c r="E2" s="525"/>
      <c r="F2" s="525"/>
      <c r="G2" s="525"/>
      <c r="H2" s="525"/>
      <c r="I2" s="525"/>
      <c r="J2" s="525"/>
      <c r="K2" s="525"/>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row>
    <row r="3" spans="1:121" s="63" customFormat="1" ht="15">
      <c r="B3" s="91"/>
      <c r="C3" s="91"/>
      <c r="D3" s="92"/>
      <c r="E3" s="92"/>
      <c r="F3" s="92"/>
      <c r="G3" s="92"/>
      <c r="H3" s="92"/>
      <c r="I3" s="92"/>
      <c r="J3" s="92"/>
      <c r="L3" s="91"/>
      <c r="N3" s="91"/>
      <c r="O3" s="91"/>
      <c r="P3" s="91"/>
      <c r="Q3" s="91"/>
      <c r="R3" s="91"/>
      <c r="S3" s="91"/>
      <c r="T3" s="91"/>
    </row>
    <row r="4" spans="1:121">
      <c r="B4" s="22"/>
      <c r="C4" s="75" t="s">
        <v>53</v>
      </c>
      <c r="D4" s="75">
        <v>2022</v>
      </c>
      <c r="E4" s="75">
        <v>2023</v>
      </c>
      <c r="F4" s="75">
        <v>2024</v>
      </c>
      <c r="G4" s="75">
        <v>2025</v>
      </c>
      <c r="H4" s="75">
        <v>2026</v>
      </c>
      <c r="I4" s="75" t="s">
        <v>304</v>
      </c>
      <c r="J4" s="75" t="s">
        <v>305</v>
      </c>
      <c r="K4" s="109" t="s">
        <v>54</v>
      </c>
      <c r="L4" s="22"/>
      <c r="M4" s="87" t="s">
        <v>303</v>
      </c>
      <c r="N4" s="22"/>
      <c r="O4" s="22"/>
      <c r="P4" s="22"/>
      <c r="Q4" s="22"/>
      <c r="R4" s="22"/>
      <c r="S4" s="22"/>
      <c r="T4" s="22"/>
      <c r="U4" s="22"/>
      <c r="V4" s="22"/>
    </row>
    <row r="5" spans="1:121">
      <c r="B5" s="129" t="s">
        <v>364</v>
      </c>
      <c r="C5" s="130"/>
      <c r="D5" s="130"/>
      <c r="E5" s="130"/>
      <c r="F5" s="130"/>
      <c r="G5" s="130"/>
      <c r="H5" s="130"/>
      <c r="I5" s="130"/>
      <c r="J5" s="130"/>
      <c r="K5" s="131"/>
      <c r="M5" s="87" t="s">
        <v>306</v>
      </c>
    </row>
    <row r="6" spans="1:121">
      <c r="B6" s="142" t="s">
        <v>365</v>
      </c>
      <c r="C6" s="141"/>
      <c r="D6" s="77"/>
      <c r="E6" s="77"/>
      <c r="F6" s="77"/>
      <c r="G6" s="77"/>
      <c r="H6" s="77"/>
      <c r="I6" s="77"/>
      <c r="J6" s="77"/>
      <c r="K6" s="81"/>
      <c r="M6" s="85" t="s">
        <v>308</v>
      </c>
    </row>
    <row r="7" spans="1:121">
      <c r="B7" s="144" t="s">
        <v>366</v>
      </c>
      <c r="C7" s="141"/>
      <c r="D7" s="77"/>
      <c r="E7" s="77"/>
      <c r="F7" s="77"/>
      <c r="G7" s="77"/>
      <c r="H7" s="77"/>
      <c r="I7" s="77"/>
      <c r="J7" s="77"/>
      <c r="K7" s="81"/>
      <c r="M7" s="86" t="s">
        <v>311</v>
      </c>
    </row>
    <row r="8" spans="1:121">
      <c r="B8" s="144"/>
      <c r="C8" s="141"/>
      <c r="D8" s="77"/>
      <c r="E8" s="77"/>
      <c r="F8" s="77"/>
      <c r="G8" s="77"/>
      <c r="H8" s="77"/>
      <c r="I8" s="77"/>
      <c r="J8" s="77"/>
      <c r="K8" s="81"/>
    </row>
    <row r="9" spans="1:121">
      <c r="B9" s="142"/>
      <c r="C9" s="141"/>
      <c r="D9" s="66"/>
      <c r="E9" s="66"/>
      <c r="F9" s="66"/>
      <c r="G9" s="66"/>
      <c r="H9" s="66"/>
      <c r="I9" s="66"/>
      <c r="J9" s="66"/>
      <c r="K9" s="17"/>
    </row>
    <row r="10" spans="1:121">
      <c r="B10" s="142"/>
      <c r="C10" s="141"/>
      <c r="D10" s="66"/>
      <c r="E10" s="66"/>
      <c r="F10" s="66"/>
      <c r="G10" s="66"/>
      <c r="H10" s="66"/>
      <c r="I10" s="66"/>
      <c r="J10" s="66"/>
      <c r="K10" s="61"/>
    </row>
    <row r="11" spans="1:121">
      <c r="B11" s="142"/>
      <c r="C11" s="141"/>
      <c r="D11" s="66"/>
      <c r="E11" s="66"/>
      <c r="F11" s="66"/>
      <c r="G11" s="66"/>
      <c r="H11" s="66"/>
      <c r="I11" s="66"/>
      <c r="J11" s="66"/>
      <c r="K11" s="61"/>
    </row>
    <row r="12" spans="1:121">
      <c r="B12" s="142"/>
      <c r="C12" s="141"/>
      <c r="D12" s="66"/>
      <c r="E12" s="66"/>
      <c r="F12" s="66"/>
      <c r="G12" s="66"/>
      <c r="H12" s="66"/>
      <c r="I12" s="66"/>
      <c r="J12" s="66"/>
      <c r="K12" s="61"/>
    </row>
    <row r="13" spans="1:121">
      <c r="B13" s="143"/>
      <c r="C13" s="141"/>
      <c r="D13" s="66"/>
      <c r="E13" s="66"/>
      <c r="F13" s="66"/>
      <c r="G13" s="66"/>
      <c r="H13" s="66"/>
      <c r="I13" s="66"/>
      <c r="J13" s="66"/>
      <c r="K13" s="61"/>
    </row>
    <row r="14" spans="1:121">
      <c r="B14" s="142"/>
      <c r="C14" s="141"/>
      <c r="D14" s="66"/>
      <c r="E14" s="66"/>
      <c r="F14" s="66"/>
      <c r="G14" s="66"/>
      <c r="H14" s="66"/>
      <c r="I14" s="66"/>
      <c r="J14" s="66"/>
      <c r="K14" s="61"/>
    </row>
    <row r="15" spans="1:121">
      <c r="B15" s="78"/>
      <c r="C15" s="140"/>
      <c r="D15" s="66"/>
      <c r="E15" s="66"/>
      <c r="F15" s="66"/>
      <c r="G15" s="66"/>
      <c r="H15" s="66"/>
      <c r="I15" s="66"/>
      <c r="J15" s="66"/>
      <c r="K15" s="68"/>
    </row>
    <row r="16" spans="1:121">
      <c r="B16" s="89" t="s">
        <v>320</v>
      </c>
      <c r="C16" s="140"/>
      <c r="D16" s="66"/>
      <c r="E16" s="66"/>
      <c r="F16" s="66"/>
      <c r="G16" s="66"/>
      <c r="H16" s="66"/>
      <c r="I16" s="66"/>
      <c r="J16" s="66"/>
      <c r="K16" s="17"/>
    </row>
    <row r="17" spans="2:10" ht="15">
      <c r="B17" s="547"/>
      <c r="C17" s="547"/>
      <c r="D17" s="547"/>
      <c r="E17" s="547"/>
      <c r="F17" s="547"/>
      <c r="G17" s="547"/>
      <c r="H17" s="547"/>
      <c r="I17" s="547"/>
      <c r="J17" s="547"/>
    </row>
  </sheetData>
  <mergeCells count="1">
    <mergeCell ref="B2:K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CA489B85B9709F42A4C9BF8E48813A1E" ma:contentTypeVersion="12" ma:contentTypeDescription="Luo uusi asiakirja." ma:contentTypeScope="" ma:versionID="179b530643efd36c6ff7c4eb5de158fa">
  <xsd:schema xmlns:xsd="http://www.w3.org/2001/XMLSchema" xmlns:xs="http://www.w3.org/2001/XMLSchema" xmlns:p="http://schemas.microsoft.com/office/2006/metadata/properties" xmlns:ns2="24c12b15-987f-4eb9-b6ed-ad64c9f11fcd" xmlns:ns3="28690f3a-4c1e-465f-91ec-6a4bb5835c6b" targetNamespace="http://schemas.microsoft.com/office/2006/metadata/properties" ma:root="true" ma:fieldsID="53d859e4ca3251861b6073d70bb287e8" ns2:_="" ns3:_="">
    <xsd:import namespace="24c12b15-987f-4eb9-b6ed-ad64c9f11fcd"/>
    <xsd:import namespace="28690f3a-4c1e-465f-91ec-6a4bb5835c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c12b15-987f-4eb9-b6ed-ad64c9f11f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1b13d2ae-8643-4d9b-9691-30b7950a7ea8"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690f3a-4c1e-465f-91ec-6a4bb5835c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a04c33-8c9a-480d-a583-7aca06eeccf5}" ma:internalName="TaxCatchAll" ma:showField="CatchAllData" ma:web="28690f3a-4c1e-465f-91ec-6a4bb5835c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8690f3a-4c1e-465f-91ec-6a4bb5835c6b" xsi:nil="true"/>
    <lcf76f155ced4ddcb4097134ff3c332f xmlns="24c12b15-987f-4eb9-b6ed-ad64c9f11fc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56853E-E6CB-4DF6-9097-069CC4F37C25}"/>
</file>

<file path=customXml/itemProps2.xml><?xml version="1.0" encoding="utf-8"?>
<ds:datastoreItem xmlns:ds="http://schemas.openxmlformats.org/officeDocument/2006/customXml" ds:itemID="{5C3E9E5D-561A-4E12-85AE-7CE2A6193DCB}"/>
</file>

<file path=customXml/itemProps3.xml><?xml version="1.0" encoding="utf-8"?>
<ds:datastoreItem xmlns:ds="http://schemas.openxmlformats.org/officeDocument/2006/customXml" ds:itemID="{8EF89E0E-5790-4D7A-BBA5-7FCE8FCDD6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Horváth, Magda</dc:creator>
  <cp:keywords/>
  <dc:description/>
  <cp:lastModifiedBy>Bondas Sanna</cp:lastModifiedBy>
  <cp:revision/>
  <dcterms:created xsi:type="dcterms:W3CDTF">2020-10-19T11:35:32Z</dcterms:created>
  <dcterms:modified xsi:type="dcterms:W3CDTF">2023-11-28T07:51:43Z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2022-02-09T05:21:09Z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7d60c10b-a6d6-403a-86c0-5965c66bfce7</vt:lpwstr>
  </property>
  <property fmtid="{D5CDD505-2E9C-101B-9397-08002B2CF9AE}" pid="8" name="MSIP_Label_43f08ec5-d6d9-4227-8387-ccbfcb3632c4_ContentBits">
    <vt:lpwstr>0</vt:lpwstr>
  </property>
  <property fmtid="{D5CDD505-2E9C-101B-9397-08002B2CF9AE}" pid="9" name="ContentTypeId">
    <vt:lpwstr>0x010100CA489B85B9709F42A4C9BF8E48813A1E</vt:lpwstr>
  </property>
  <property fmtid="{D5CDD505-2E9C-101B-9397-08002B2CF9AE}" pid="10" name="MSIP_Label_f35e945f-875f-47b7-87fa-10b3524d17f5_Enabled">
    <vt:lpwstr>true</vt:lpwstr>
  </property>
  <property fmtid="{D5CDD505-2E9C-101B-9397-08002B2CF9AE}" pid="11" name="MSIP_Label_f35e945f-875f-47b7-87fa-10b3524d17f5_SetDate">
    <vt:lpwstr>2023-08-23T10:45:04Z</vt:lpwstr>
  </property>
  <property fmtid="{D5CDD505-2E9C-101B-9397-08002B2CF9AE}" pid="12" name="MSIP_Label_f35e945f-875f-47b7-87fa-10b3524d17f5_Method">
    <vt:lpwstr>Standard</vt:lpwstr>
  </property>
  <property fmtid="{D5CDD505-2E9C-101B-9397-08002B2CF9AE}" pid="13" name="MSIP_Label_f35e945f-875f-47b7-87fa-10b3524d17f5_Name">
    <vt:lpwstr>Julkinen (harkinnanvaraisesti)</vt:lpwstr>
  </property>
  <property fmtid="{D5CDD505-2E9C-101B-9397-08002B2CF9AE}" pid="14" name="MSIP_Label_f35e945f-875f-47b7-87fa-10b3524d17f5_SiteId">
    <vt:lpwstr>3feb6bc1-d722-4726-966c-5b58b64df752</vt:lpwstr>
  </property>
  <property fmtid="{D5CDD505-2E9C-101B-9397-08002B2CF9AE}" pid="15" name="MSIP_Label_f35e945f-875f-47b7-87fa-10b3524d17f5_ActionId">
    <vt:lpwstr>d2b98b53-7f88-4625-92d9-b5d241a6c648</vt:lpwstr>
  </property>
  <property fmtid="{D5CDD505-2E9C-101B-9397-08002B2CF9AE}" pid="16" name="MSIP_Label_f35e945f-875f-47b7-87fa-10b3524d17f5_ContentBits">
    <vt:lpwstr>0</vt:lpwstr>
  </property>
  <property fmtid="{D5CDD505-2E9C-101B-9397-08002B2CF9AE}" pid="17" name="MediaServiceImageTags">
    <vt:lpwstr/>
  </property>
</Properties>
</file>